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X:\Health\ResearchProjects\JBilzon\RC-FH1136 - IAA Amputee Prosthetics Project\RESULTS\VALIDITY SECTIONS\"/>
    </mc:Choice>
  </mc:AlternateContent>
  <bookViews>
    <workbookView xWindow="-105" yWindow="0" windowWidth="25695" windowHeight="15015" activeTab="1"/>
  </bookViews>
  <sheets>
    <sheet name=" 10 models" sheetId="3" r:id="rId1"/>
    <sheet name=" 10 contours" sheetId="7" r:id="rId2"/>
    <sheet name="Sheet2" sheetId="2" r:id="rId3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9" i="7" l="1"/>
  <c r="J9" i="7" s="1"/>
  <c r="F9" i="7"/>
  <c r="O9" i="7"/>
  <c r="O70" i="7"/>
  <c r="O71" i="7"/>
  <c r="F69" i="7"/>
  <c r="F70" i="7"/>
  <c r="F71" i="7"/>
  <c r="E69" i="7"/>
  <c r="J69" i="7" s="1"/>
  <c r="E70" i="7"/>
  <c r="E71" i="7"/>
  <c r="J71" i="7" s="1"/>
  <c r="O61" i="3"/>
  <c r="O62" i="3"/>
  <c r="O63" i="3"/>
  <c r="O64" i="3"/>
  <c r="O65" i="3"/>
  <c r="O66" i="3"/>
  <c r="O67" i="3"/>
  <c r="O68" i="3"/>
  <c r="F61" i="3"/>
  <c r="F62" i="3"/>
  <c r="F63" i="3"/>
  <c r="F64" i="3"/>
  <c r="F65" i="3"/>
  <c r="F66" i="3"/>
  <c r="F67" i="3"/>
  <c r="F68" i="3"/>
  <c r="B70" i="3"/>
  <c r="E61" i="3"/>
  <c r="J61" i="3" s="1"/>
  <c r="E62" i="3"/>
  <c r="J62" i="3" s="1"/>
  <c r="E63" i="3"/>
  <c r="J63" i="3" s="1"/>
  <c r="E64" i="3"/>
  <c r="J64" i="3" s="1"/>
  <c r="E65" i="3"/>
  <c r="J65" i="3" s="1"/>
  <c r="E66" i="3"/>
  <c r="J66" i="3" s="1"/>
  <c r="E67" i="3"/>
  <c r="J67" i="3" s="1"/>
  <c r="E68" i="3"/>
  <c r="J68" i="3" s="1"/>
  <c r="E69" i="3"/>
  <c r="O53" i="3"/>
  <c r="O54" i="3"/>
  <c r="O55" i="3"/>
  <c r="O56" i="3"/>
  <c r="O57" i="3"/>
  <c r="O58" i="3"/>
  <c r="O59" i="3"/>
  <c r="F54" i="3"/>
  <c r="F55" i="3"/>
  <c r="F56" i="3"/>
  <c r="F57" i="3"/>
  <c r="F58" i="3"/>
  <c r="E49" i="3"/>
  <c r="E50" i="3"/>
  <c r="E51" i="3"/>
  <c r="E52" i="3"/>
  <c r="E53" i="3"/>
  <c r="E54" i="3"/>
  <c r="J54" i="3" s="1"/>
  <c r="E55" i="3"/>
  <c r="J55" i="3" s="1"/>
  <c r="E56" i="3"/>
  <c r="J56" i="3" s="1"/>
  <c r="E57" i="3"/>
  <c r="J57" i="3" s="1"/>
  <c r="E58" i="3"/>
  <c r="J58" i="3" s="1"/>
  <c r="E59" i="3"/>
  <c r="E60" i="3"/>
  <c r="O64" i="7"/>
  <c r="O65" i="7"/>
  <c r="O66" i="7"/>
  <c r="O67" i="7"/>
  <c r="O68" i="7"/>
  <c r="O69" i="7"/>
  <c r="F64" i="7"/>
  <c r="F65" i="7"/>
  <c r="F66" i="7"/>
  <c r="F67" i="7"/>
  <c r="F68" i="7"/>
  <c r="E64" i="7"/>
  <c r="J64" i="7" s="1"/>
  <c r="E65" i="7"/>
  <c r="J65" i="7" s="1"/>
  <c r="E66" i="7"/>
  <c r="J66" i="7" s="1"/>
  <c r="E67" i="7"/>
  <c r="J67" i="7" s="1"/>
  <c r="E68" i="7"/>
  <c r="J68" i="7" s="1"/>
  <c r="E5" i="7" l="1"/>
  <c r="J5" i="7" s="1"/>
  <c r="F5" i="7"/>
  <c r="O5" i="7"/>
  <c r="E10" i="7"/>
  <c r="J10" i="7" s="1"/>
  <c r="F10" i="7"/>
  <c r="O10" i="7"/>
  <c r="E16" i="7"/>
  <c r="J16" i="7" s="1"/>
  <c r="F16" i="7"/>
  <c r="O16" i="7"/>
  <c r="J70" i="7"/>
  <c r="O63" i="7" l="1"/>
  <c r="F62" i="7"/>
  <c r="F63" i="7"/>
  <c r="E63" i="7"/>
  <c r="J63" i="7" s="1"/>
  <c r="N76" i="7"/>
  <c r="B72" i="7"/>
  <c r="O62" i="7"/>
  <c r="E62" i="7"/>
  <c r="J62" i="7" s="1"/>
  <c r="O61" i="7"/>
  <c r="F61" i="7"/>
  <c r="E61" i="7"/>
  <c r="J61" i="7" s="1"/>
  <c r="O60" i="7"/>
  <c r="F60" i="7"/>
  <c r="E60" i="7"/>
  <c r="J60" i="7" s="1"/>
  <c r="O59" i="7"/>
  <c r="F59" i="7"/>
  <c r="E59" i="7"/>
  <c r="J59" i="7" s="1"/>
  <c r="O58" i="7"/>
  <c r="F58" i="7"/>
  <c r="E58" i="7"/>
  <c r="J58" i="7" s="1"/>
  <c r="O57" i="7"/>
  <c r="F57" i="7"/>
  <c r="E57" i="7"/>
  <c r="J57" i="7" s="1"/>
  <c r="O56" i="7"/>
  <c r="F56" i="7"/>
  <c r="E56" i="7"/>
  <c r="J56" i="7" s="1"/>
  <c r="O55" i="7"/>
  <c r="F55" i="7"/>
  <c r="E55" i="7"/>
  <c r="J55" i="7" s="1"/>
  <c r="O54" i="7"/>
  <c r="F54" i="7"/>
  <c r="E54" i="7"/>
  <c r="J54" i="7" s="1"/>
  <c r="O53" i="7"/>
  <c r="F53" i="7"/>
  <c r="E53" i="7"/>
  <c r="J53" i="7" s="1"/>
  <c r="O52" i="7"/>
  <c r="F52" i="7"/>
  <c r="E52" i="7"/>
  <c r="J52" i="7" s="1"/>
  <c r="O51" i="7"/>
  <c r="F51" i="7"/>
  <c r="E51" i="7"/>
  <c r="J51" i="7" s="1"/>
  <c r="O50" i="7"/>
  <c r="F50" i="7"/>
  <c r="E50" i="7"/>
  <c r="J50" i="7" s="1"/>
  <c r="O49" i="7"/>
  <c r="F49" i="7"/>
  <c r="E49" i="7"/>
  <c r="J49" i="7" s="1"/>
  <c r="O48" i="7"/>
  <c r="F48" i="7"/>
  <c r="E48" i="7"/>
  <c r="J48" i="7" s="1"/>
  <c r="O47" i="7"/>
  <c r="F47" i="7"/>
  <c r="E47" i="7"/>
  <c r="J47" i="7" s="1"/>
  <c r="O46" i="7"/>
  <c r="F46" i="7"/>
  <c r="E46" i="7"/>
  <c r="J46" i="7" s="1"/>
  <c r="O45" i="7"/>
  <c r="F45" i="7"/>
  <c r="E45" i="7"/>
  <c r="J45" i="7" s="1"/>
  <c r="O44" i="7"/>
  <c r="F44" i="7"/>
  <c r="E44" i="7"/>
  <c r="J44" i="7" s="1"/>
  <c r="O43" i="7"/>
  <c r="F43" i="7"/>
  <c r="E43" i="7"/>
  <c r="J43" i="7" s="1"/>
  <c r="O42" i="7"/>
  <c r="F42" i="7"/>
  <c r="E42" i="7"/>
  <c r="J42" i="7" s="1"/>
  <c r="O41" i="7"/>
  <c r="F41" i="7"/>
  <c r="E41" i="7"/>
  <c r="J41" i="7" s="1"/>
  <c r="O40" i="7"/>
  <c r="F40" i="7"/>
  <c r="E40" i="7"/>
  <c r="J40" i="7" s="1"/>
  <c r="O39" i="7"/>
  <c r="F39" i="7"/>
  <c r="E39" i="7"/>
  <c r="J39" i="7" s="1"/>
  <c r="O38" i="7"/>
  <c r="F38" i="7"/>
  <c r="E38" i="7"/>
  <c r="J38" i="7" s="1"/>
  <c r="O37" i="7"/>
  <c r="F37" i="7"/>
  <c r="E37" i="7"/>
  <c r="J37" i="7" s="1"/>
  <c r="O36" i="7"/>
  <c r="F36" i="7"/>
  <c r="E36" i="7"/>
  <c r="J36" i="7" s="1"/>
  <c r="O35" i="7"/>
  <c r="F35" i="7"/>
  <c r="E35" i="7"/>
  <c r="J35" i="7" s="1"/>
  <c r="O34" i="7"/>
  <c r="F34" i="7"/>
  <c r="E34" i="7"/>
  <c r="J34" i="7" s="1"/>
  <c r="O33" i="7"/>
  <c r="F33" i="7"/>
  <c r="E33" i="7"/>
  <c r="J33" i="7" s="1"/>
  <c r="O32" i="7"/>
  <c r="F32" i="7"/>
  <c r="E32" i="7"/>
  <c r="J32" i="7" s="1"/>
  <c r="O31" i="7"/>
  <c r="F31" i="7"/>
  <c r="E31" i="7"/>
  <c r="J31" i="7" s="1"/>
  <c r="O30" i="7"/>
  <c r="F30" i="7"/>
  <c r="E30" i="7"/>
  <c r="J30" i="7" s="1"/>
  <c r="O29" i="7"/>
  <c r="F29" i="7"/>
  <c r="E29" i="7"/>
  <c r="J29" i="7" s="1"/>
  <c r="O28" i="7"/>
  <c r="F28" i="7"/>
  <c r="E28" i="7"/>
  <c r="J28" i="7" s="1"/>
  <c r="O27" i="7"/>
  <c r="F27" i="7"/>
  <c r="E27" i="7"/>
  <c r="J27" i="7" s="1"/>
  <c r="O26" i="7"/>
  <c r="F26" i="7"/>
  <c r="E26" i="7"/>
  <c r="J26" i="7" s="1"/>
  <c r="O25" i="7"/>
  <c r="F25" i="7"/>
  <c r="E25" i="7"/>
  <c r="J25" i="7" s="1"/>
  <c r="O24" i="7"/>
  <c r="F24" i="7"/>
  <c r="E24" i="7"/>
  <c r="J24" i="7" s="1"/>
  <c r="O23" i="7"/>
  <c r="F23" i="7"/>
  <c r="E23" i="7"/>
  <c r="J23" i="7" s="1"/>
  <c r="O22" i="7"/>
  <c r="F22" i="7"/>
  <c r="E22" i="7"/>
  <c r="J22" i="7" s="1"/>
  <c r="O21" i="7"/>
  <c r="F21" i="7"/>
  <c r="E21" i="7"/>
  <c r="J21" i="7" s="1"/>
  <c r="O20" i="7"/>
  <c r="F20" i="7"/>
  <c r="E20" i="7"/>
  <c r="J20" i="7" s="1"/>
  <c r="O19" i="7"/>
  <c r="F19" i="7"/>
  <c r="E19" i="7"/>
  <c r="J19" i="7" s="1"/>
  <c r="O18" i="7"/>
  <c r="F18" i="7"/>
  <c r="E18" i="7"/>
  <c r="J18" i="7" s="1"/>
  <c r="O17" i="7"/>
  <c r="F17" i="7"/>
  <c r="E17" i="7"/>
  <c r="J17" i="7" s="1"/>
  <c r="O15" i="7"/>
  <c r="F15" i="7"/>
  <c r="E15" i="7"/>
  <c r="J15" i="7" s="1"/>
  <c r="O14" i="7"/>
  <c r="F14" i="7"/>
  <c r="E14" i="7"/>
  <c r="J14" i="7" s="1"/>
  <c r="O13" i="7"/>
  <c r="F13" i="7"/>
  <c r="E13" i="7"/>
  <c r="J13" i="7" s="1"/>
  <c r="O12" i="7"/>
  <c r="F12" i="7"/>
  <c r="E12" i="7"/>
  <c r="J12" i="7" s="1"/>
  <c r="O11" i="7"/>
  <c r="F11" i="7"/>
  <c r="E11" i="7"/>
  <c r="J11" i="7" s="1"/>
  <c r="O8" i="7"/>
  <c r="F8" i="7"/>
  <c r="E8" i="7"/>
  <c r="J8" i="7" s="1"/>
  <c r="O7" i="7"/>
  <c r="F7" i="7"/>
  <c r="E7" i="7"/>
  <c r="J7" i="7" s="1"/>
  <c r="O6" i="7"/>
  <c r="F6" i="7"/>
  <c r="E6" i="7"/>
  <c r="J6" i="7" s="1"/>
  <c r="O4" i="7"/>
  <c r="F4" i="7"/>
  <c r="E4" i="7"/>
  <c r="J4" i="7" s="1"/>
  <c r="O3" i="7"/>
  <c r="F3" i="7"/>
  <c r="E3" i="7"/>
  <c r="J3" i="7" s="1"/>
  <c r="O2" i="7"/>
  <c r="F2" i="7"/>
  <c r="E2" i="7"/>
  <c r="J2" i="7" s="1"/>
  <c r="E72" i="7" l="1"/>
  <c r="I9" i="7" s="1"/>
  <c r="E73" i="7"/>
  <c r="I71" i="7" l="1"/>
  <c r="I69" i="7"/>
  <c r="I66" i="7"/>
  <c r="I67" i="7"/>
  <c r="I64" i="7"/>
  <c r="I68" i="7"/>
  <c r="I65" i="7"/>
  <c r="I10" i="7"/>
  <c r="I5" i="7"/>
  <c r="I16" i="7"/>
  <c r="I70" i="7"/>
  <c r="L76" i="7"/>
  <c r="I62" i="7"/>
  <c r="I60" i="7"/>
  <c r="I58" i="7"/>
  <c r="I54" i="7"/>
  <c r="I53" i="7"/>
  <c r="I49" i="7"/>
  <c r="I44" i="7"/>
  <c r="I40" i="7"/>
  <c r="I36" i="7"/>
  <c r="I32" i="7"/>
  <c r="I26" i="7"/>
  <c r="I22" i="7"/>
  <c r="I18" i="7"/>
  <c r="I14" i="7"/>
  <c r="I6" i="7"/>
  <c r="I2" i="7"/>
  <c r="I11" i="7"/>
  <c r="I63" i="7"/>
  <c r="I61" i="7"/>
  <c r="I59" i="7"/>
  <c r="I55" i="7"/>
  <c r="I50" i="7"/>
  <c r="I45" i="7"/>
  <c r="I41" i="7"/>
  <c r="I37" i="7"/>
  <c r="I33" i="7"/>
  <c r="I29" i="7"/>
  <c r="I27" i="7"/>
  <c r="I23" i="7"/>
  <c r="I19" i="7"/>
  <c r="I15" i="7"/>
  <c r="G77" i="7"/>
  <c r="H9" i="7" s="1"/>
  <c r="I56" i="7"/>
  <c r="I51" i="7"/>
  <c r="I46" i="7"/>
  <c r="I42" i="7"/>
  <c r="I38" i="7"/>
  <c r="I34" i="7"/>
  <c r="I30" i="7"/>
  <c r="I24" i="7"/>
  <c r="I8" i="7"/>
  <c r="I4" i="7"/>
  <c r="I13" i="7"/>
  <c r="I12" i="7"/>
  <c r="I3" i="7"/>
  <c r="I21" i="7"/>
  <c r="I57" i="7"/>
  <c r="I52" i="7"/>
  <c r="I48" i="7"/>
  <c r="I47" i="7"/>
  <c r="I43" i="7"/>
  <c r="I39" i="7"/>
  <c r="I35" i="7"/>
  <c r="I31" i="7"/>
  <c r="I28" i="7"/>
  <c r="I25" i="7"/>
  <c r="G76" i="7"/>
  <c r="G9" i="7" s="1"/>
  <c r="I20" i="7"/>
  <c r="I17" i="7"/>
  <c r="I7" i="7"/>
  <c r="G80" i="7"/>
  <c r="G83" i="7"/>
  <c r="G87" i="7" s="1"/>
  <c r="J76" i="7"/>
  <c r="K76" i="7" s="1"/>
  <c r="G81" i="7"/>
  <c r="G71" i="7" l="1"/>
  <c r="H71" i="7"/>
  <c r="G64" i="7"/>
  <c r="G68" i="7"/>
  <c r="G65" i="7"/>
  <c r="G69" i="7"/>
  <c r="G66" i="7"/>
  <c r="G67" i="7"/>
  <c r="H69" i="7"/>
  <c r="H66" i="7"/>
  <c r="H67" i="7"/>
  <c r="H64" i="7"/>
  <c r="H68" i="7"/>
  <c r="H65" i="7"/>
  <c r="G10" i="7"/>
  <c r="G5" i="7"/>
  <c r="H10" i="7"/>
  <c r="H5" i="7"/>
  <c r="G16" i="7"/>
  <c r="H16" i="7"/>
  <c r="G70" i="7"/>
  <c r="H70" i="7"/>
  <c r="H63" i="7"/>
  <c r="G62" i="7"/>
  <c r="G63" i="7"/>
  <c r="G91" i="7"/>
  <c r="H57" i="7"/>
  <c r="H52" i="7"/>
  <c r="H48" i="7"/>
  <c r="H47" i="7"/>
  <c r="H43" i="7"/>
  <c r="H39" i="7"/>
  <c r="H35" i="7"/>
  <c r="H31" i="7"/>
  <c r="H28" i="7"/>
  <c r="H25" i="7"/>
  <c r="H21" i="7"/>
  <c r="H17" i="7"/>
  <c r="H13" i="7"/>
  <c r="H62" i="7"/>
  <c r="H60" i="7"/>
  <c r="H58" i="7"/>
  <c r="H54" i="7"/>
  <c r="H53" i="7"/>
  <c r="H49" i="7"/>
  <c r="H44" i="7"/>
  <c r="H40" i="7"/>
  <c r="H36" i="7"/>
  <c r="H32" i="7"/>
  <c r="H26" i="7"/>
  <c r="H22" i="7"/>
  <c r="H18" i="7"/>
  <c r="H14" i="7"/>
  <c r="H61" i="7"/>
  <c r="H59" i="7"/>
  <c r="H55" i="7"/>
  <c r="H50" i="7"/>
  <c r="H45" i="7"/>
  <c r="H41" i="7"/>
  <c r="H37" i="7"/>
  <c r="H33" i="7"/>
  <c r="H29" i="7"/>
  <c r="H27" i="7"/>
  <c r="H23" i="7"/>
  <c r="H8" i="7"/>
  <c r="H20" i="7"/>
  <c r="H15" i="7"/>
  <c r="H7" i="7"/>
  <c r="H19" i="7"/>
  <c r="H11" i="7"/>
  <c r="H3" i="7"/>
  <c r="H56" i="7"/>
  <c r="H51" i="7"/>
  <c r="H46" i="7"/>
  <c r="H42" i="7"/>
  <c r="H38" i="7"/>
  <c r="H34" i="7"/>
  <c r="H30" i="7"/>
  <c r="H24" i="7"/>
  <c r="G92" i="7"/>
  <c r="H6" i="7"/>
  <c r="H2" i="7"/>
  <c r="H4" i="7"/>
  <c r="H12" i="7"/>
  <c r="G86" i="7"/>
  <c r="G56" i="7"/>
  <c r="G51" i="7"/>
  <c r="G46" i="7"/>
  <c r="G42" i="7"/>
  <c r="G38" i="7"/>
  <c r="G34" i="7"/>
  <c r="G30" i="7"/>
  <c r="G24" i="7"/>
  <c r="G20" i="7"/>
  <c r="G12" i="7"/>
  <c r="G8" i="7"/>
  <c r="G4" i="7"/>
  <c r="G13" i="7"/>
  <c r="G90" i="7"/>
  <c r="P79" i="7"/>
  <c r="G57" i="7"/>
  <c r="G52" i="7"/>
  <c r="G48" i="7"/>
  <c r="G47" i="7"/>
  <c r="G43" i="7"/>
  <c r="G39" i="7"/>
  <c r="G35" i="7"/>
  <c r="G31" i="7"/>
  <c r="G28" i="7"/>
  <c r="G25" i="7"/>
  <c r="G21" i="7"/>
  <c r="G17" i="7"/>
  <c r="G89" i="7"/>
  <c r="G60" i="7"/>
  <c r="G58" i="7"/>
  <c r="G54" i="7"/>
  <c r="G53" i="7"/>
  <c r="G49" i="7"/>
  <c r="G44" i="7"/>
  <c r="G40" i="7"/>
  <c r="G36" i="7"/>
  <c r="G32" i="7"/>
  <c r="G26" i="7"/>
  <c r="G6" i="7"/>
  <c r="G2" i="7"/>
  <c r="G61" i="7"/>
  <c r="G59" i="7"/>
  <c r="G55" i="7"/>
  <c r="G50" i="7"/>
  <c r="G45" i="7"/>
  <c r="G41" i="7"/>
  <c r="G37" i="7"/>
  <c r="G33" i="7"/>
  <c r="G29" i="7"/>
  <c r="G27" i="7"/>
  <c r="G23" i="7"/>
  <c r="G19" i="7"/>
  <c r="G15" i="7"/>
  <c r="G11" i="7"/>
  <c r="G7" i="7"/>
  <c r="G3" i="7"/>
  <c r="G22" i="7"/>
  <c r="G18" i="7"/>
  <c r="G14" i="7"/>
  <c r="G85" i="7"/>
  <c r="O51" i="3"/>
  <c r="O52" i="3"/>
  <c r="O60" i="3"/>
  <c r="O69" i="3"/>
  <c r="F53" i="3"/>
  <c r="F59" i="3"/>
  <c r="J52" i="3"/>
  <c r="J53" i="3"/>
  <c r="J59" i="3"/>
  <c r="E2" i="3" l="1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F47" i="3"/>
  <c r="F48" i="3"/>
  <c r="F49" i="3"/>
  <c r="F50" i="3"/>
  <c r="F51" i="3"/>
  <c r="F52" i="3"/>
  <c r="F60" i="3"/>
  <c r="F69" i="3"/>
  <c r="F46" i="3"/>
  <c r="E42" i="3"/>
  <c r="E43" i="3"/>
  <c r="E44" i="3"/>
  <c r="E45" i="3"/>
  <c r="E46" i="3"/>
  <c r="J46" i="3" s="1"/>
  <c r="E47" i="3"/>
  <c r="J47" i="3" s="1"/>
  <c r="E48" i="3"/>
  <c r="J48" i="3" s="1"/>
  <c r="J49" i="3"/>
  <c r="J50" i="3"/>
  <c r="J51" i="3"/>
  <c r="J60" i="3"/>
  <c r="J69" i="3"/>
  <c r="O2" i="3" l="1"/>
  <c r="F2" i="3" l="1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J31" i="3" s="1"/>
  <c r="E32" i="3"/>
  <c r="J32" i="3" s="1"/>
  <c r="E33" i="3"/>
  <c r="J33" i="3" s="1"/>
  <c r="E34" i="3"/>
  <c r="J34" i="3" s="1"/>
  <c r="E35" i="3"/>
  <c r="J35" i="3" s="1"/>
  <c r="E36" i="3"/>
  <c r="J36" i="3" s="1"/>
  <c r="E37" i="3"/>
  <c r="J37" i="3" s="1"/>
  <c r="E38" i="3"/>
  <c r="E39" i="3"/>
  <c r="E40" i="3"/>
  <c r="E41" i="3"/>
  <c r="E70" i="3" l="1"/>
  <c r="E71" i="3"/>
  <c r="I63" i="3" l="1"/>
  <c r="I67" i="3"/>
  <c r="I64" i="3"/>
  <c r="I68" i="3"/>
  <c r="I61" i="3"/>
  <c r="I65" i="3"/>
  <c r="I62" i="3"/>
  <c r="I66" i="3"/>
  <c r="I55" i="3"/>
  <c r="I57" i="3"/>
  <c r="I54" i="3"/>
  <c r="I56" i="3"/>
  <c r="I58" i="3"/>
  <c r="G81" i="3"/>
  <c r="G84" i="3" s="1"/>
  <c r="G78" i="3"/>
  <c r="G79" i="3"/>
  <c r="I59" i="3"/>
  <c r="I53" i="3"/>
  <c r="I60" i="3"/>
  <c r="I49" i="3"/>
  <c r="I50" i="3"/>
  <c r="I69" i="3"/>
  <c r="I51" i="3"/>
  <c r="I48" i="3"/>
  <c r="I52" i="3"/>
  <c r="I47" i="3"/>
  <c r="I46" i="3"/>
  <c r="G75" i="3"/>
  <c r="G74" i="3"/>
  <c r="J6" i="3"/>
  <c r="J8" i="3"/>
  <c r="J10" i="3"/>
  <c r="J13" i="3"/>
  <c r="J14" i="3"/>
  <c r="J17" i="3"/>
  <c r="J18" i="3"/>
  <c r="J20" i="3"/>
  <c r="J21" i="3"/>
  <c r="J22" i="3"/>
  <c r="J24" i="3"/>
  <c r="J26" i="3"/>
  <c r="J27" i="3"/>
  <c r="J29" i="3"/>
  <c r="J30" i="3"/>
  <c r="J40" i="3"/>
  <c r="J41" i="3"/>
  <c r="J44" i="3"/>
  <c r="J3" i="3"/>
  <c r="J5" i="3"/>
  <c r="J7" i="3"/>
  <c r="J9" i="3"/>
  <c r="J11" i="3"/>
  <c r="J12" i="3"/>
  <c r="J15" i="3"/>
  <c r="J16" i="3"/>
  <c r="J19" i="3"/>
  <c r="J23" i="3"/>
  <c r="J25" i="3"/>
  <c r="J28" i="3"/>
  <c r="J38" i="3"/>
  <c r="J39" i="3"/>
  <c r="J42" i="3"/>
  <c r="J43" i="3"/>
  <c r="J45" i="3"/>
  <c r="J2" i="3"/>
  <c r="N74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H64" i="3" l="1"/>
  <c r="H68" i="3"/>
  <c r="H61" i="3"/>
  <c r="H65" i="3"/>
  <c r="H62" i="3"/>
  <c r="H66" i="3"/>
  <c r="H63" i="3"/>
  <c r="H67" i="3"/>
  <c r="G61" i="3"/>
  <c r="G65" i="3"/>
  <c r="G62" i="3"/>
  <c r="G66" i="3"/>
  <c r="G63" i="3"/>
  <c r="G67" i="3"/>
  <c r="G64" i="3"/>
  <c r="G68" i="3"/>
  <c r="G54" i="3"/>
  <c r="G55" i="3"/>
  <c r="G56" i="3"/>
  <c r="G57" i="3"/>
  <c r="G58" i="3"/>
  <c r="H54" i="3"/>
  <c r="H55" i="3"/>
  <c r="H56" i="3"/>
  <c r="H58" i="3"/>
  <c r="H57" i="3"/>
  <c r="G83" i="3"/>
  <c r="G59" i="3"/>
  <c r="G53" i="3"/>
  <c r="G60" i="3"/>
  <c r="H53" i="3"/>
  <c r="H60" i="3"/>
  <c r="H59" i="3"/>
  <c r="P77" i="3"/>
  <c r="H49" i="3"/>
  <c r="H69" i="3"/>
  <c r="H51" i="3"/>
  <c r="H50" i="3"/>
  <c r="H48" i="3"/>
  <c r="H52" i="3"/>
  <c r="G47" i="3"/>
  <c r="G48" i="3"/>
  <c r="G52" i="3"/>
  <c r="G49" i="3"/>
  <c r="G50" i="3"/>
  <c r="G69" i="3"/>
  <c r="G46" i="3"/>
  <c r="G51" i="3"/>
  <c r="H46" i="3"/>
  <c r="H47" i="3"/>
  <c r="G2" i="3"/>
  <c r="G85" i="3"/>
  <c r="J4" i="3"/>
  <c r="L74" i="3" l="1"/>
  <c r="I2" i="3"/>
  <c r="I37" i="3"/>
  <c r="I34" i="3"/>
  <c r="I30" i="3"/>
  <c r="I17" i="3"/>
  <c r="I4" i="3"/>
  <c r="I45" i="3"/>
  <c r="I38" i="3"/>
  <c r="I40" i="3"/>
  <c r="I36" i="3"/>
  <c r="I33" i="3"/>
  <c r="I29" i="3"/>
  <c r="I26" i="3"/>
  <c r="I20" i="3"/>
  <c r="I14" i="3"/>
  <c r="I11" i="3"/>
  <c r="I44" i="3"/>
  <c r="I41" i="3"/>
  <c r="I27" i="3"/>
  <c r="I24" i="3"/>
  <c r="I21" i="3"/>
  <c r="I8" i="3"/>
  <c r="I6" i="3"/>
  <c r="I5" i="3"/>
  <c r="I3" i="3"/>
  <c r="I42" i="3"/>
  <c r="I31" i="3"/>
  <c r="I25" i="3"/>
  <c r="I22" i="3"/>
  <c r="I18" i="3"/>
  <c r="I43" i="3"/>
  <c r="I39" i="3"/>
  <c r="I32" i="3"/>
  <c r="I23" i="3"/>
  <c r="I12" i="3"/>
  <c r="I9" i="3"/>
  <c r="I7" i="3"/>
  <c r="I35" i="3"/>
  <c r="I28" i="3"/>
  <c r="I19" i="3"/>
  <c r="I16" i="3"/>
  <c r="I15" i="3"/>
  <c r="I13" i="3"/>
  <c r="I10" i="3"/>
  <c r="J74" i="3"/>
  <c r="K74" i="3" s="1"/>
  <c r="H2" i="3" l="1"/>
  <c r="G90" i="3"/>
  <c r="G89" i="3"/>
  <c r="H26" i="3"/>
  <c r="H20" i="3"/>
  <c r="H34" i="3"/>
  <c r="H30" i="3"/>
  <c r="H24" i="3"/>
  <c r="H21" i="3"/>
  <c r="H17" i="3"/>
  <c r="H43" i="3"/>
  <c r="H39" i="3"/>
  <c r="H35" i="3"/>
  <c r="H32" i="3"/>
  <c r="H28" i="3"/>
  <c r="H23" i="3"/>
  <c r="H19" i="3"/>
  <c r="H16" i="3"/>
  <c r="H15" i="3"/>
  <c r="H13" i="3"/>
  <c r="H10" i="3"/>
  <c r="H40" i="3"/>
  <c r="H36" i="3"/>
  <c r="H33" i="3"/>
  <c r="H29" i="3"/>
  <c r="H14" i="3"/>
  <c r="H11" i="3"/>
  <c r="H44" i="3"/>
  <c r="H41" i="3"/>
  <c r="H37" i="3"/>
  <c r="H27" i="3"/>
  <c r="H45" i="3"/>
  <c r="H5" i="3"/>
  <c r="H6" i="3"/>
  <c r="H4" i="3"/>
  <c r="H12" i="3"/>
  <c r="H9" i="3"/>
  <c r="H7" i="3"/>
  <c r="H42" i="3"/>
  <c r="H38" i="3"/>
  <c r="H31" i="3"/>
  <c r="H25" i="3"/>
  <c r="H22" i="3"/>
  <c r="H18" i="3"/>
  <c r="H3" i="3"/>
  <c r="H8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88" i="3"/>
  <c r="G6" i="3"/>
  <c r="G4" i="3"/>
  <c r="G5" i="3"/>
  <c r="G87" i="3"/>
  <c r="G3" i="3"/>
</calcChain>
</file>

<file path=xl/sharedStrings.xml><?xml version="1.0" encoding="utf-8"?>
<sst xmlns="http://schemas.openxmlformats.org/spreadsheetml/2006/main" count="56" uniqueCount="26">
  <si>
    <t>d</t>
  </si>
  <si>
    <t>sd</t>
  </si>
  <si>
    <t>d-1.96sd</t>
  </si>
  <si>
    <t>d+1.96sd</t>
  </si>
  <si>
    <t>Limits of Agreements</t>
  </si>
  <si>
    <t>J1-S1</t>
  </si>
  <si>
    <t>AVERAGE (J&amp;S)</t>
  </si>
  <si>
    <t>Precision of the limits of Agreements</t>
  </si>
  <si>
    <t>variance of d</t>
  </si>
  <si>
    <t>variance of sd</t>
  </si>
  <si>
    <t>var(d+-1.96sd)</t>
  </si>
  <si>
    <t>1.71^2((sd)^2/n</t>
  </si>
  <si>
    <t>standard error of  d</t>
  </si>
  <si>
    <t>standard error of   limit of Agreements</t>
  </si>
  <si>
    <t>SE:</t>
  </si>
  <si>
    <t>confidence interval for bias</t>
  </si>
  <si>
    <t>confidence interval for the lower limit of agreement</t>
  </si>
  <si>
    <t>*</t>
  </si>
  <si>
    <t>#</t>
  </si>
  <si>
    <t>confidence interval for the upper limit of agreement</t>
  </si>
  <si>
    <t>MEAN</t>
  </si>
  <si>
    <t>n=99, t=1.984</t>
  </si>
  <si>
    <t>ROMER</t>
  </si>
  <si>
    <t>ARTEC</t>
  </si>
  <si>
    <t>CV</t>
  </si>
  <si>
    <t>?????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</si>
</sst>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0" fillId="0" borderId="0" xfId="0" applyFill="1" applyBorder="1"/>
    <xf numFmtId="0" fontId="0" fillId="0" borderId="2" xfId="0" applyBorder="1"/>
    <xf numFmtId="0" fontId="0" fillId="0" borderId="4" xfId="0" applyBorder="1"/>
    <xf numFmtId="0" fontId="0" fillId="0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5" xfId="0" applyBorder="1"/>
    <xf numFmtId="0" fontId="0" fillId="0" borderId="0" xfId="0" applyBorder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5" xfId="0" applyFill="1" applyBorder="1"/>
    <xf numFmtId="2" fontId="1" fillId="0" borderId="0" xfId="0" applyNumberFormat="1" applyFont="1"/>
    <xf numFmtId="0" fontId="0" fillId="0" borderId="0" xfId="0" applyAlignment="1">
      <alignment horizontal="right"/>
    </xf>
    <xf numFmtId="0" fontId="4" fillId="0" borderId="0" xfId="0" applyFont="1" applyFill="1" applyBorder="1"/>
    <xf numFmtId="0" fontId="1" fillId="0" borderId="0" xfId="0" applyFont="1" applyFill="1" applyAlignment="1">
      <alignment horizontal="center"/>
    </xf>
    <xf numFmtId="0" fontId="1" fillId="0" borderId="6" xfId="0" applyFont="1" applyBorder="1"/>
    <xf numFmtId="0" fontId="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models'!$D$2:$D$69</c:f>
              <c:numCache>
                <c:formatCode>General</c:formatCode>
                <c:ptCount val="68"/>
                <c:pt idx="0">
                  <c:v>8343.4980469999991</c:v>
                </c:pt>
                <c:pt idx="1">
                  <c:v>8363.8583980000003</c:v>
                </c:pt>
                <c:pt idx="2">
                  <c:v>8349.6171880000002</c:v>
                </c:pt>
                <c:pt idx="3">
                  <c:v>8405.0302730000003</c:v>
                </c:pt>
                <c:pt idx="4">
                  <c:v>8395.9814449999994</c:v>
                </c:pt>
                <c:pt idx="5">
                  <c:v>8360.7597659999992</c:v>
                </c:pt>
                <c:pt idx="6">
                  <c:v>8377.5400389999995</c:v>
                </c:pt>
                <c:pt idx="7">
                  <c:v>8359.5585940000001</c:v>
                </c:pt>
                <c:pt idx="8">
                  <c:v>8466.0273440000001</c:v>
                </c:pt>
                <c:pt idx="9">
                  <c:v>8547.1220699999994</c:v>
                </c:pt>
                <c:pt idx="10">
                  <c:v>8574.1699219999991</c:v>
                </c:pt>
                <c:pt idx="11">
                  <c:v>8555.046875</c:v>
                </c:pt>
                <c:pt idx="12">
                  <c:v>8468.6445309999999</c:v>
                </c:pt>
                <c:pt idx="13">
                  <c:v>8526.7167969999991</c:v>
                </c:pt>
                <c:pt idx="14">
                  <c:v>7342.8032229999999</c:v>
                </c:pt>
                <c:pt idx="15">
                  <c:v>7373.9013670000004</c:v>
                </c:pt>
                <c:pt idx="16">
                  <c:v>7360.7294920000004</c:v>
                </c:pt>
                <c:pt idx="17">
                  <c:v>7338.2338870000003</c:v>
                </c:pt>
                <c:pt idx="18">
                  <c:v>7352.1547849999997</c:v>
                </c:pt>
                <c:pt idx="19">
                  <c:v>7367.859375</c:v>
                </c:pt>
                <c:pt idx="20">
                  <c:v>7355.7919920000004</c:v>
                </c:pt>
                <c:pt idx="21">
                  <c:v>11372.685546999999</c:v>
                </c:pt>
                <c:pt idx="22">
                  <c:v>11374.915039</c:v>
                </c:pt>
                <c:pt idx="23">
                  <c:v>11336.489258</c:v>
                </c:pt>
                <c:pt idx="24">
                  <c:v>11349.431640999999</c:v>
                </c:pt>
                <c:pt idx="25">
                  <c:v>11332.644531</c:v>
                </c:pt>
                <c:pt idx="26">
                  <c:v>11350.336914</c:v>
                </c:pt>
                <c:pt idx="27">
                  <c:v>10058.381836</c:v>
                </c:pt>
                <c:pt idx="28">
                  <c:v>10066.366211</c:v>
                </c:pt>
                <c:pt idx="29">
                  <c:v>10080.285156</c:v>
                </c:pt>
                <c:pt idx="30">
                  <c:v>10040.625977</c:v>
                </c:pt>
                <c:pt idx="31">
                  <c:v>10042.099609000001</c:v>
                </c:pt>
                <c:pt idx="32">
                  <c:v>10065.004883</c:v>
                </c:pt>
                <c:pt idx="33">
                  <c:v>10069.958008</c:v>
                </c:pt>
                <c:pt idx="34">
                  <c:v>8154.3027339999999</c:v>
                </c:pt>
                <c:pt idx="35">
                  <c:v>8139.9941410000001</c:v>
                </c:pt>
                <c:pt idx="36">
                  <c:v>8154.0898440000001</c:v>
                </c:pt>
                <c:pt idx="37">
                  <c:v>8151.0893550000001</c:v>
                </c:pt>
                <c:pt idx="38">
                  <c:v>8131.486328</c:v>
                </c:pt>
                <c:pt idx="39">
                  <c:v>8140.015625</c:v>
                </c:pt>
                <c:pt idx="40">
                  <c:v>8130.5263670000004</c:v>
                </c:pt>
                <c:pt idx="41">
                  <c:v>8139.1782229999999</c:v>
                </c:pt>
                <c:pt idx="42">
                  <c:v>8157.4975590000004</c:v>
                </c:pt>
                <c:pt idx="43">
                  <c:v>8155.9516599999997</c:v>
                </c:pt>
                <c:pt idx="44">
                  <c:v>8142.4755859999996</c:v>
                </c:pt>
                <c:pt idx="45">
                  <c:v>8153.2358400000003</c:v>
                </c:pt>
                <c:pt idx="46">
                  <c:v>7511.2475590000004</c:v>
                </c:pt>
                <c:pt idx="47">
                  <c:v>7509.658203</c:v>
                </c:pt>
                <c:pt idx="48">
                  <c:v>7524.21875</c:v>
                </c:pt>
                <c:pt idx="49">
                  <c:v>7529.8920900000003</c:v>
                </c:pt>
                <c:pt idx="50">
                  <c:v>7532.6533200000003</c:v>
                </c:pt>
                <c:pt idx="51">
                  <c:v>7573.5263670000004</c:v>
                </c:pt>
                <c:pt idx="52">
                  <c:v>7558.4575199999999</c:v>
                </c:pt>
                <c:pt idx="53">
                  <c:v>6307.1469729999999</c:v>
                </c:pt>
                <c:pt idx="54">
                  <c:v>6335.5214839999999</c:v>
                </c:pt>
                <c:pt idx="55">
                  <c:v>6335.3139650000003</c:v>
                </c:pt>
                <c:pt idx="56">
                  <c:v>6287.1162109999996</c:v>
                </c:pt>
                <c:pt idx="57">
                  <c:v>6309.1323240000002</c:v>
                </c:pt>
                <c:pt idx="58">
                  <c:v>6325.8232420000004</c:v>
                </c:pt>
                <c:pt idx="59">
                  <c:v>5800.6259769999997</c:v>
                </c:pt>
                <c:pt idx="60">
                  <c:v>5826.1489259999998</c:v>
                </c:pt>
                <c:pt idx="61">
                  <c:v>5857.1933589999999</c:v>
                </c:pt>
                <c:pt idx="62">
                  <c:v>5769.9819340000004</c:v>
                </c:pt>
                <c:pt idx="63">
                  <c:v>5782.1372069999998</c:v>
                </c:pt>
                <c:pt idx="64">
                  <c:v>5783.9965819999998</c:v>
                </c:pt>
                <c:pt idx="65">
                  <c:v>5867.3974609999996</c:v>
                </c:pt>
                <c:pt idx="66">
                  <c:v>5865.8784180000002</c:v>
                </c:pt>
                <c:pt idx="67">
                  <c:v>5840.4506840000004</c:v>
                </c:pt>
              </c:numCache>
            </c:numRef>
          </c:xVal>
          <c:yVal>
            <c:numRef>
              <c:f>' 10 models'!$C$2:$C$69</c:f>
              <c:numCache>
                <c:formatCode>General</c:formatCode>
                <c:ptCount val="68"/>
                <c:pt idx="0">
                  <c:v>8215.8203130000002</c:v>
                </c:pt>
                <c:pt idx="1">
                  <c:v>8212.9785159999992</c:v>
                </c:pt>
                <c:pt idx="2">
                  <c:v>8212.1748050000006</c:v>
                </c:pt>
                <c:pt idx="3">
                  <c:v>8213.6367190000001</c:v>
                </c:pt>
                <c:pt idx="4">
                  <c:v>8222.6591800000006</c:v>
                </c:pt>
                <c:pt idx="5">
                  <c:v>8231.1152340000008</c:v>
                </c:pt>
                <c:pt idx="6">
                  <c:v>8227.0273440000001</c:v>
                </c:pt>
                <c:pt idx="7">
                  <c:v>8225.4794920000004</c:v>
                </c:pt>
                <c:pt idx="8">
                  <c:v>8361.5117190000001</c:v>
                </c:pt>
                <c:pt idx="9">
                  <c:v>8384.5537110000005</c:v>
                </c:pt>
                <c:pt idx="10">
                  <c:v>8384.1630860000005</c:v>
                </c:pt>
                <c:pt idx="11">
                  <c:v>8374.640625</c:v>
                </c:pt>
                <c:pt idx="12">
                  <c:v>8389.5009769999997</c:v>
                </c:pt>
                <c:pt idx="13">
                  <c:v>8379.9208980000003</c:v>
                </c:pt>
                <c:pt idx="14">
                  <c:v>7236.8935549999997</c:v>
                </c:pt>
                <c:pt idx="15">
                  <c:v>7245.4101559999999</c:v>
                </c:pt>
                <c:pt idx="16">
                  <c:v>7236.3334960000002</c:v>
                </c:pt>
                <c:pt idx="17">
                  <c:v>7234.6088870000003</c:v>
                </c:pt>
                <c:pt idx="18">
                  <c:v>7245.3706050000001</c:v>
                </c:pt>
                <c:pt idx="19">
                  <c:v>7249.1445309999999</c:v>
                </c:pt>
                <c:pt idx="20">
                  <c:v>7248.9448240000002</c:v>
                </c:pt>
                <c:pt idx="21">
                  <c:v>11217.037109000001</c:v>
                </c:pt>
                <c:pt idx="22">
                  <c:v>11213.862305000001</c:v>
                </c:pt>
                <c:pt idx="23">
                  <c:v>11225.254883</c:v>
                </c:pt>
                <c:pt idx="24">
                  <c:v>11223.577148</c:v>
                </c:pt>
                <c:pt idx="25">
                  <c:v>11194.611328000001</c:v>
                </c:pt>
                <c:pt idx="26">
                  <c:v>11199.916015999999</c:v>
                </c:pt>
                <c:pt idx="27">
                  <c:v>9938.3359380000002</c:v>
                </c:pt>
                <c:pt idx="28">
                  <c:v>9938.8398440000001</c:v>
                </c:pt>
                <c:pt idx="29">
                  <c:v>9932.5136719999991</c:v>
                </c:pt>
                <c:pt idx="30">
                  <c:v>9952.4101559999999</c:v>
                </c:pt>
                <c:pt idx="31">
                  <c:v>9951.0214840000008</c:v>
                </c:pt>
                <c:pt idx="32">
                  <c:v>9947.0341800000006</c:v>
                </c:pt>
                <c:pt idx="33">
                  <c:v>9930.1445309999999</c:v>
                </c:pt>
                <c:pt idx="34">
                  <c:v>8000.5415039999998</c:v>
                </c:pt>
                <c:pt idx="35">
                  <c:v>7992.4106449999999</c:v>
                </c:pt>
                <c:pt idx="36">
                  <c:v>7987.0541990000002</c:v>
                </c:pt>
                <c:pt idx="37">
                  <c:v>8008.2250979999999</c:v>
                </c:pt>
                <c:pt idx="38">
                  <c:v>7998.8354490000002</c:v>
                </c:pt>
                <c:pt idx="39">
                  <c:v>7998.5366210000002</c:v>
                </c:pt>
                <c:pt idx="40">
                  <c:v>7979.5913090000004</c:v>
                </c:pt>
                <c:pt idx="41">
                  <c:v>7998.1225590000004</c:v>
                </c:pt>
                <c:pt idx="42">
                  <c:v>7998.7084960000002</c:v>
                </c:pt>
                <c:pt idx="43">
                  <c:v>7974.1645509999998</c:v>
                </c:pt>
                <c:pt idx="44">
                  <c:v>7982.9804690000001</c:v>
                </c:pt>
                <c:pt idx="45">
                  <c:v>8000.9272460000002</c:v>
                </c:pt>
                <c:pt idx="46">
                  <c:v>7373.7724609999996</c:v>
                </c:pt>
                <c:pt idx="47">
                  <c:v>7374.8256840000004</c:v>
                </c:pt>
                <c:pt idx="48">
                  <c:v>7388.3349609999996</c:v>
                </c:pt>
                <c:pt idx="49">
                  <c:v>7379.9589839999999</c:v>
                </c:pt>
                <c:pt idx="50">
                  <c:v>7368.8920900000003</c:v>
                </c:pt>
                <c:pt idx="51">
                  <c:v>7380.3725590000004</c:v>
                </c:pt>
                <c:pt idx="52">
                  <c:v>7376.9960940000001</c:v>
                </c:pt>
                <c:pt idx="53">
                  <c:v>6149.361328</c:v>
                </c:pt>
                <c:pt idx="54">
                  <c:v>6141.6049800000001</c:v>
                </c:pt>
                <c:pt idx="55">
                  <c:v>6142.1577150000003</c:v>
                </c:pt>
                <c:pt idx="56">
                  <c:v>6166.2939450000003</c:v>
                </c:pt>
                <c:pt idx="57">
                  <c:v>6142.9350590000004</c:v>
                </c:pt>
                <c:pt idx="58">
                  <c:v>6145.767578</c:v>
                </c:pt>
                <c:pt idx="59">
                  <c:v>5708.1645509999998</c:v>
                </c:pt>
                <c:pt idx="60">
                  <c:v>5707.1054690000001</c:v>
                </c:pt>
                <c:pt idx="61">
                  <c:v>5687.5087890000004</c:v>
                </c:pt>
                <c:pt idx="62">
                  <c:v>5708.4565430000002</c:v>
                </c:pt>
                <c:pt idx="63">
                  <c:v>5707.609375</c:v>
                </c:pt>
                <c:pt idx="64">
                  <c:v>5700.6909180000002</c:v>
                </c:pt>
                <c:pt idx="65">
                  <c:v>5688.8388670000004</c:v>
                </c:pt>
                <c:pt idx="66">
                  <c:v>5693.3847660000001</c:v>
                </c:pt>
                <c:pt idx="67">
                  <c:v>5696.3432620000003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461816"/>
        <c:axId val="390462208"/>
      </c:scatterChart>
      <c:valAx>
        <c:axId val="390461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90462208"/>
        <c:crosses val="autoZero"/>
        <c:crossBetween val="midCat"/>
      </c:valAx>
      <c:valAx>
        <c:axId val="390462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90461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models'!$F$2:$F$69</c:f>
              <c:numCache>
                <c:formatCode>General</c:formatCode>
                <c:ptCount val="68"/>
                <c:pt idx="0">
                  <c:v>8279.6591799999987</c:v>
                </c:pt>
                <c:pt idx="1">
                  <c:v>8288.4184569999998</c:v>
                </c:pt>
                <c:pt idx="2">
                  <c:v>8280.8959964999995</c:v>
                </c:pt>
                <c:pt idx="3">
                  <c:v>8309.3334959999993</c:v>
                </c:pt>
                <c:pt idx="4">
                  <c:v>8309.3203125</c:v>
                </c:pt>
                <c:pt idx="5">
                  <c:v>8295.9375</c:v>
                </c:pt>
                <c:pt idx="6">
                  <c:v>8302.2836915000007</c:v>
                </c:pt>
                <c:pt idx="7">
                  <c:v>8292.5190430000002</c:v>
                </c:pt>
                <c:pt idx="8">
                  <c:v>8413.7695315000001</c:v>
                </c:pt>
                <c:pt idx="9">
                  <c:v>8465.837890499999</c:v>
                </c:pt>
                <c:pt idx="10">
                  <c:v>8479.1665040000007</c:v>
                </c:pt>
                <c:pt idx="11">
                  <c:v>8464.84375</c:v>
                </c:pt>
                <c:pt idx="12">
                  <c:v>8429.0727540000007</c:v>
                </c:pt>
                <c:pt idx="13">
                  <c:v>8453.3188474999988</c:v>
                </c:pt>
                <c:pt idx="14">
                  <c:v>7289.8483889999998</c:v>
                </c:pt>
                <c:pt idx="15">
                  <c:v>7309.6557615000002</c:v>
                </c:pt>
                <c:pt idx="16">
                  <c:v>7298.5314940000007</c:v>
                </c:pt>
                <c:pt idx="17">
                  <c:v>7286.4213870000003</c:v>
                </c:pt>
                <c:pt idx="18">
                  <c:v>7298.7626949999994</c:v>
                </c:pt>
                <c:pt idx="19">
                  <c:v>7308.501953</c:v>
                </c:pt>
                <c:pt idx="20">
                  <c:v>7302.3684080000003</c:v>
                </c:pt>
                <c:pt idx="21">
                  <c:v>11294.861327999999</c:v>
                </c:pt>
                <c:pt idx="22">
                  <c:v>11294.388672000001</c:v>
                </c:pt>
                <c:pt idx="23">
                  <c:v>11280.8720705</c:v>
                </c:pt>
                <c:pt idx="24">
                  <c:v>11286.5043945</c:v>
                </c:pt>
                <c:pt idx="25">
                  <c:v>11263.6279295</c:v>
                </c:pt>
                <c:pt idx="26">
                  <c:v>11275.126464999999</c:v>
                </c:pt>
                <c:pt idx="27">
                  <c:v>9998.3588870000003</c:v>
                </c:pt>
                <c:pt idx="28">
                  <c:v>10002.603027500001</c:v>
                </c:pt>
                <c:pt idx="29">
                  <c:v>10006.399414</c:v>
                </c:pt>
                <c:pt idx="30">
                  <c:v>9996.5180665000007</c:v>
                </c:pt>
                <c:pt idx="31">
                  <c:v>9996.5605465000008</c:v>
                </c:pt>
                <c:pt idx="32">
                  <c:v>10006.0195315</c:v>
                </c:pt>
                <c:pt idx="33">
                  <c:v>10000.0512695</c:v>
                </c:pt>
                <c:pt idx="34">
                  <c:v>8077.4221189999998</c:v>
                </c:pt>
                <c:pt idx="35">
                  <c:v>8066.2023929999996</c:v>
                </c:pt>
                <c:pt idx="36">
                  <c:v>8070.5720215000001</c:v>
                </c:pt>
                <c:pt idx="37">
                  <c:v>8079.6572264999995</c:v>
                </c:pt>
                <c:pt idx="38">
                  <c:v>8065.1608885000005</c:v>
                </c:pt>
                <c:pt idx="39">
                  <c:v>8069.2761229999996</c:v>
                </c:pt>
                <c:pt idx="40">
                  <c:v>8055.0588380000008</c:v>
                </c:pt>
                <c:pt idx="41">
                  <c:v>8068.6503910000001</c:v>
                </c:pt>
                <c:pt idx="42">
                  <c:v>8078.1030275000003</c:v>
                </c:pt>
                <c:pt idx="43">
                  <c:v>8065.0581055000002</c:v>
                </c:pt>
                <c:pt idx="44">
                  <c:v>8062.7280274999994</c:v>
                </c:pt>
                <c:pt idx="45">
                  <c:v>8077.0815430000002</c:v>
                </c:pt>
                <c:pt idx="46">
                  <c:v>7442.51001</c:v>
                </c:pt>
                <c:pt idx="47">
                  <c:v>7442.2419435000002</c:v>
                </c:pt>
                <c:pt idx="48">
                  <c:v>7456.2768555000002</c:v>
                </c:pt>
                <c:pt idx="49">
                  <c:v>7454.9255370000001</c:v>
                </c:pt>
                <c:pt idx="50">
                  <c:v>7450.7727050000003</c:v>
                </c:pt>
                <c:pt idx="51">
                  <c:v>7476.9494630000008</c:v>
                </c:pt>
                <c:pt idx="52">
                  <c:v>7467.726807</c:v>
                </c:pt>
                <c:pt idx="53">
                  <c:v>6228.2541504999999</c:v>
                </c:pt>
                <c:pt idx="54">
                  <c:v>6238.5632320000004</c:v>
                </c:pt>
                <c:pt idx="55">
                  <c:v>6238.7358400000003</c:v>
                </c:pt>
                <c:pt idx="56">
                  <c:v>6226.705078</c:v>
                </c:pt>
                <c:pt idx="57">
                  <c:v>6226.0336915000007</c:v>
                </c:pt>
                <c:pt idx="58">
                  <c:v>6235.7954100000006</c:v>
                </c:pt>
                <c:pt idx="59">
                  <c:v>5754.3952639999998</c:v>
                </c:pt>
                <c:pt idx="60">
                  <c:v>5766.6271975</c:v>
                </c:pt>
                <c:pt idx="61">
                  <c:v>5772.3510740000002</c:v>
                </c:pt>
                <c:pt idx="62">
                  <c:v>5739.2192384999998</c:v>
                </c:pt>
                <c:pt idx="63">
                  <c:v>5744.8732909999999</c:v>
                </c:pt>
                <c:pt idx="64">
                  <c:v>5742.34375</c:v>
                </c:pt>
                <c:pt idx="65">
                  <c:v>5778.1181639999995</c:v>
                </c:pt>
                <c:pt idx="66">
                  <c:v>5779.6315919999997</c:v>
                </c:pt>
                <c:pt idx="67">
                  <c:v>5768.3969730000008</c:v>
                </c:pt>
              </c:numCache>
            </c:numRef>
          </c:xVal>
          <c:yVal>
            <c:numRef>
              <c:f>' 10 models'!$E$2:$E$69</c:f>
              <c:numCache>
                <c:formatCode>General</c:formatCode>
                <c:ptCount val="68"/>
                <c:pt idx="0">
                  <c:v>127.67773399999896</c:v>
                </c:pt>
                <c:pt idx="1">
                  <c:v>150.87988200000109</c:v>
                </c:pt>
                <c:pt idx="2">
                  <c:v>137.44238299999961</c:v>
                </c:pt>
                <c:pt idx="3">
                  <c:v>191.39355400000022</c:v>
                </c:pt>
                <c:pt idx="4">
                  <c:v>173.32226499999888</c:v>
                </c:pt>
                <c:pt idx="5">
                  <c:v>129.64453199999843</c:v>
                </c:pt>
                <c:pt idx="6">
                  <c:v>150.51269499999944</c:v>
                </c:pt>
                <c:pt idx="7">
                  <c:v>134.07910199999969</c:v>
                </c:pt>
                <c:pt idx="8">
                  <c:v>104.515625</c:v>
                </c:pt>
                <c:pt idx="9">
                  <c:v>162.56835899999896</c:v>
                </c:pt>
                <c:pt idx="10">
                  <c:v>190.00683599999866</c:v>
                </c:pt>
                <c:pt idx="11">
                  <c:v>180.40625</c:v>
                </c:pt>
                <c:pt idx="12">
                  <c:v>79.143554000000222</c:v>
                </c:pt>
                <c:pt idx="13">
                  <c:v>146.79589899999883</c:v>
                </c:pt>
                <c:pt idx="14">
                  <c:v>105.90966800000024</c:v>
                </c:pt>
                <c:pt idx="15">
                  <c:v>128.49121100000048</c:v>
                </c:pt>
                <c:pt idx="16">
                  <c:v>124.3959960000002</c:v>
                </c:pt>
                <c:pt idx="17">
                  <c:v>103.625</c:v>
                </c:pt>
                <c:pt idx="18">
                  <c:v>106.78417999999965</c:v>
                </c:pt>
                <c:pt idx="19">
                  <c:v>118.71484400000008</c:v>
                </c:pt>
                <c:pt idx="20">
                  <c:v>106.84716800000024</c:v>
                </c:pt>
                <c:pt idx="21">
                  <c:v>155.64843799999835</c:v>
                </c:pt>
                <c:pt idx="22">
                  <c:v>161.05273399999896</c:v>
                </c:pt>
                <c:pt idx="23">
                  <c:v>111.234375</c:v>
                </c:pt>
                <c:pt idx="24">
                  <c:v>125.85449299999891</c:v>
                </c:pt>
                <c:pt idx="25">
                  <c:v>138.03320299999905</c:v>
                </c:pt>
                <c:pt idx="26">
                  <c:v>150.42089800000031</c:v>
                </c:pt>
                <c:pt idx="27">
                  <c:v>120.04589800000031</c:v>
                </c:pt>
                <c:pt idx="28">
                  <c:v>127.52636700000039</c:v>
                </c:pt>
                <c:pt idx="29">
                  <c:v>147.77148400000078</c:v>
                </c:pt>
                <c:pt idx="30">
                  <c:v>88.215820999999778</c:v>
                </c:pt>
                <c:pt idx="31">
                  <c:v>91.078125</c:v>
                </c:pt>
                <c:pt idx="32">
                  <c:v>117.97070299999905</c:v>
                </c:pt>
                <c:pt idx="33">
                  <c:v>139.81347699999969</c:v>
                </c:pt>
                <c:pt idx="34">
                  <c:v>153.76123000000007</c:v>
                </c:pt>
                <c:pt idx="35">
                  <c:v>147.5834960000002</c:v>
                </c:pt>
                <c:pt idx="36">
                  <c:v>167.03564499999993</c:v>
                </c:pt>
                <c:pt idx="37">
                  <c:v>142.86425700000018</c:v>
                </c:pt>
                <c:pt idx="38">
                  <c:v>132.6508789999998</c:v>
                </c:pt>
                <c:pt idx="39">
                  <c:v>141.4790039999998</c:v>
                </c:pt>
                <c:pt idx="40">
                  <c:v>150.93505800000003</c:v>
                </c:pt>
                <c:pt idx="41">
                  <c:v>141.05566399999952</c:v>
                </c:pt>
                <c:pt idx="42">
                  <c:v>158.78906300000017</c:v>
                </c:pt>
                <c:pt idx="43">
                  <c:v>181.78710899999987</c:v>
                </c:pt>
                <c:pt idx="44">
                  <c:v>159.49511699999948</c:v>
                </c:pt>
                <c:pt idx="45">
                  <c:v>152.30859400000008</c:v>
                </c:pt>
                <c:pt idx="46">
                  <c:v>137.4750980000008</c:v>
                </c:pt>
                <c:pt idx="47">
                  <c:v>134.83251899999959</c:v>
                </c:pt>
                <c:pt idx="48">
                  <c:v>135.88378900000043</c:v>
                </c:pt>
                <c:pt idx="49">
                  <c:v>149.93310600000041</c:v>
                </c:pt>
                <c:pt idx="50">
                  <c:v>163.76123000000007</c:v>
                </c:pt>
                <c:pt idx="51">
                  <c:v>193.15380800000003</c:v>
                </c:pt>
                <c:pt idx="52">
                  <c:v>181.46142599999985</c:v>
                </c:pt>
                <c:pt idx="53">
                  <c:v>157.78564499999993</c:v>
                </c:pt>
                <c:pt idx="54">
                  <c:v>193.9165039999998</c:v>
                </c:pt>
                <c:pt idx="55">
                  <c:v>193.15625</c:v>
                </c:pt>
                <c:pt idx="56">
                  <c:v>120.82226599999922</c:v>
                </c:pt>
                <c:pt idx="57">
                  <c:v>166.19726499999979</c:v>
                </c:pt>
                <c:pt idx="58">
                  <c:v>180.05566400000043</c:v>
                </c:pt>
                <c:pt idx="59">
                  <c:v>92.461425999999847</c:v>
                </c:pt>
                <c:pt idx="60">
                  <c:v>119.04345699999976</c:v>
                </c:pt>
                <c:pt idx="61">
                  <c:v>169.68456999999944</c:v>
                </c:pt>
                <c:pt idx="62">
                  <c:v>61.525391000000127</c:v>
                </c:pt>
                <c:pt idx="63">
                  <c:v>74.527831999999762</c:v>
                </c:pt>
                <c:pt idx="64">
                  <c:v>83.305663999999524</c:v>
                </c:pt>
                <c:pt idx="65">
                  <c:v>178.55859399999918</c:v>
                </c:pt>
                <c:pt idx="66">
                  <c:v>172.49365200000011</c:v>
                </c:pt>
                <c:pt idx="67">
                  <c:v>144.10742200000004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models'!$F$2:$F$69</c:f>
              <c:numCache>
                <c:formatCode>General</c:formatCode>
                <c:ptCount val="68"/>
                <c:pt idx="0">
                  <c:v>8279.6591799999987</c:v>
                </c:pt>
                <c:pt idx="1">
                  <c:v>8288.4184569999998</c:v>
                </c:pt>
                <c:pt idx="2">
                  <c:v>8280.8959964999995</c:v>
                </c:pt>
                <c:pt idx="3">
                  <c:v>8309.3334959999993</c:v>
                </c:pt>
                <c:pt idx="4">
                  <c:v>8309.3203125</c:v>
                </c:pt>
                <c:pt idx="5">
                  <c:v>8295.9375</c:v>
                </c:pt>
                <c:pt idx="6">
                  <c:v>8302.2836915000007</c:v>
                </c:pt>
                <c:pt idx="7">
                  <c:v>8292.5190430000002</c:v>
                </c:pt>
                <c:pt idx="8">
                  <c:v>8413.7695315000001</c:v>
                </c:pt>
                <c:pt idx="9">
                  <c:v>8465.837890499999</c:v>
                </c:pt>
                <c:pt idx="10">
                  <c:v>8479.1665040000007</c:v>
                </c:pt>
                <c:pt idx="11">
                  <c:v>8464.84375</c:v>
                </c:pt>
                <c:pt idx="12">
                  <c:v>8429.0727540000007</c:v>
                </c:pt>
                <c:pt idx="13">
                  <c:v>8453.3188474999988</c:v>
                </c:pt>
                <c:pt idx="14">
                  <c:v>7289.8483889999998</c:v>
                </c:pt>
                <c:pt idx="15">
                  <c:v>7309.6557615000002</c:v>
                </c:pt>
                <c:pt idx="16">
                  <c:v>7298.5314940000007</c:v>
                </c:pt>
                <c:pt idx="17">
                  <c:v>7286.4213870000003</c:v>
                </c:pt>
                <c:pt idx="18">
                  <c:v>7298.7626949999994</c:v>
                </c:pt>
                <c:pt idx="19">
                  <c:v>7308.501953</c:v>
                </c:pt>
                <c:pt idx="20">
                  <c:v>7302.3684080000003</c:v>
                </c:pt>
                <c:pt idx="21">
                  <c:v>11294.861327999999</c:v>
                </c:pt>
                <c:pt idx="22">
                  <c:v>11294.388672000001</c:v>
                </c:pt>
                <c:pt idx="23">
                  <c:v>11280.8720705</c:v>
                </c:pt>
                <c:pt idx="24">
                  <c:v>11286.5043945</c:v>
                </c:pt>
                <c:pt idx="25">
                  <c:v>11263.6279295</c:v>
                </c:pt>
                <c:pt idx="26">
                  <c:v>11275.126464999999</c:v>
                </c:pt>
                <c:pt idx="27">
                  <c:v>9998.3588870000003</c:v>
                </c:pt>
                <c:pt idx="28">
                  <c:v>10002.603027500001</c:v>
                </c:pt>
                <c:pt idx="29">
                  <c:v>10006.399414</c:v>
                </c:pt>
                <c:pt idx="30">
                  <c:v>9996.5180665000007</c:v>
                </c:pt>
                <c:pt idx="31">
                  <c:v>9996.5605465000008</c:v>
                </c:pt>
                <c:pt idx="32">
                  <c:v>10006.0195315</c:v>
                </c:pt>
                <c:pt idx="33">
                  <c:v>10000.0512695</c:v>
                </c:pt>
                <c:pt idx="34">
                  <c:v>8077.4221189999998</c:v>
                </c:pt>
                <c:pt idx="35">
                  <c:v>8066.2023929999996</c:v>
                </c:pt>
                <c:pt idx="36">
                  <c:v>8070.5720215000001</c:v>
                </c:pt>
                <c:pt idx="37">
                  <c:v>8079.6572264999995</c:v>
                </c:pt>
                <c:pt idx="38">
                  <c:v>8065.1608885000005</c:v>
                </c:pt>
                <c:pt idx="39">
                  <c:v>8069.2761229999996</c:v>
                </c:pt>
                <c:pt idx="40">
                  <c:v>8055.0588380000008</c:v>
                </c:pt>
                <c:pt idx="41">
                  <c:v>8068.6503910000001</c:v>
                </c:pt>
                <c:pt idx="42">
                  <c:v>8078.1030275000003</c:v>
                </c:pt>
                <c:pt idx="43">
                  <c:v>8065.0581055000002</c:v>
                </c:pt>
                <c:pt idx="44">
                  <c:v>8062.7280274999994</c:v>
                </c:pt>
                <c:pt idx="45">
                  <c:v>8077.0815430000002</c:v>
                </c:pt>
                <c:pt idx="46">
                  <c:v>7442.51001</c:v>
                </c:pt>
                <c:pt idx="47">
                  <c:v>7442.2419435000002</c:v>
                </c:pt>
                <c:pt idx="48">
                  <c:v>7456.2768555000002</c:v>
                </c:pt>
                <c:pt idx="49">
                  <c:v>7454.9255370000001</c:v>
                </c:pt>
                <c:pt idx="50">
                  <c:v>7450.7727050000003</c:v>
                </c:pt>
                <c:pt idx="51">
                  <c:v>7476.9494630000008</c:v>
                </c:pt>
                <c:pt idx="52">
                  <c:v>7467.726807</c:v>
                </c:pt>
                <c:pt idx="53">
                  <c:v>6228.2541504999999</c:v>
                </c:pt>
                <c:pt idx="54">
                  <c:v>6238.5632320000004</c:v>
                </c:pt>
                <c:pt idx="55">
                  <c:v>6238.7358400000003</c:v>
                </c:pt>
                <c:pt idx="56">
                  <c:v>6226.705078</c:v>
                </c:pt>
                <c:pt idx="57">
                  <c:v>6226.0336915000007</c:v>
                </c:pt>
                <c:pt idx="58">
                  <c:v>6235.7954100000006</c:v>
                </c:pt>
                <c:pt idx="59">
                  <c:v>5754.3952639999998</c:v>
                </c:pt>
                <c:pt idx="60">
                  <c:v>5766.6271975</c:v>
                </c:pt>
                <c:pt idx="61">
                  <c:v>5772.3510740000002</c:v>
                </c:pt>
                <c:pt idx="62">
                  <c:v>5739.2192384999998</c:v>
                </c:pt>
                <c:pt idx="63">
                  <c:v>5744.8732909999999</c:v>
                </c:pt>
                <c:pt idx="64">
                  <c:v>5742.34375</c:v>
                </c:pt>
                <c:pt idx="65">
                  <c:v>5778.1181639999995</c:v>
                </c:pt>
                <c:pt idx="66">
                  <c:v>5779.6315919999997</c:v>
                </c:pt>
                <c:pt idx="67">
                  <c:v>5768.3969730000008</c:v>
                </c:pt>
              </c:numCache>
            </c:numRef>
          </c:xVal>
          <c:yVal>
            <c:numRef>
              <c:f>' 10 models'!$G$2:$G$69</c:f>
              <c:numCache>
                <c:formatCode>General</c:formatCode>
                <c:ptCount val="68"/>
                <c:pt idx="0">
                  <c:v>79.572354455776804</c:v>
                </c:pt>
                <c:pt idx="1">
                  <c:v>79.572354455776804</c:v>
                </c:pt>
                <c:pt idx="2">
                  <c:v>79.572354455776804</c:v>
                </c:pt>
                <c:pt idx="3">
                  <c:v>79.572354455776804</c:v>
                </c:pt>
                <c:pt idx="4">
                  <c:v>79.572354455776804</c:v>
                </c:pt>
                <c:pt idx="5">
                  <c:v>79.572354455776804</c:v>
                </c:pt>
                <c:pt idx="6">
                  <c:v>79.572354455776804</c:v>
                </c:pt>
                <c:pt idx="7">
                  <c:v>79.572354455776804</c:v>
                </c:pt>
                <c:pt idx="8">
                  <c:v>79.572354455776804</c:v>
                </c:pt>
                <c:pt idx="9">
                  <c:v>79.572354455776804</c:v>
                </c:pt>
                <c:pt idx="10">
                  <c:v>79.572354455776804</c:v>
                </c:pt>
                <c:pt idx="11">
                  <c:v>79.572354455776804</c:v>
                </c:pt>
                <c:pt idx="12">
                  <c:v>79.572354455776804</c:v>
                </c:pt>
                <c:pt idx="13">
                  <c:v>79.572354455776804</c:v>
                </c:pt>
                <c:pt idx="14">
                  <c:v>79.572354455776804</c:v>
                </c:pt>
                <c:pt idx="15">
                  <c:v>79.572354455776804</c:v>
                </c:pt>
                <c:pt idx="16">
                  <c:v>79.572354455776804</c:v>
                </c:pt>
                <c:pt idx="17">
                  <c:v>79.572354455776804</c:v>
                </c:pt>
                <c:pt idx="18">
                  <c:v>79.572354455776804</c:v>
                </c:pt>
                <c:pt idx="19">
                  <c:v>79.572354455776804</c:v>
                </c:pt>
                <c:pt idx="20">
                  <c:v>79.572354455776804</c:v>
                </c:pt>
                <c:pt idx="21">
                  <c:v>79.572354455776804</c:v>
                </c:pt>
                <c:pt idx="22">
                  <c:v>79.572354455776804</c:v>
                </c:pt>
                <c:pt idx="23">
                  <c:v>79.572354455776804</c:v>
                </c:pt>
                <c:pt idx="24">
                  <c:v>79.572354455776804</c:v>
                </c:pt>
                <c:pt idx="25">
                  <c:v>79.572354455776804</c:v>
                </c:pt>
                <c:pt idx="26">
                  <c:v>79.572354455776804</c:v>
                </c:pt>
                <c:pt idx="27">
                  <c:v>79.572354455776804</c:v>
                </c:pt>
                <c:pt idx="28">
                  <c:v>79.572354455776804</c:v>
                </c:pt>
                <c:pt idx="29">
                  <c:v>79.572354455776804</c:v>
                </c:pt>
                <c:pt idx="30">
                  <c:v>79.572354455776804</c:v>
                </c:pt>
                <c:pt idx="31">
                  <c:v>79.572354455776804</c:v>
                </c:pt>
                <c:pt idx="32">
                  <c:v>79.572354455776804</c:v>
                </c:pt>
                <c:pt idx="33">
                  <c:v>79.572354455776804</c:v>
                </c:pt>
                <c:pt idx="34">
                  <c:v>79.572354455776804</c:v>
                </c:pt>
                <c:pt idx="35">
                  <c:v>79.572354455776804</c:v>
                </c:pt>
                <c:pt idx="36">
                  <c:v>79.572354455776804</c:v>
                </c:pt>
                <c:pt idx="37">
                  <c:v>79.572354455776804</c:v>
                </c:pt>
                <c:pt idx="38">
                  <c:v>79.572354455776804</c:v>
                </c:pt>
                <c:pt idx="39">
                  <c:v>79.572354455776804</c:v>
                </c:pt>
                <c:pt idx="40">
                  <c:v>79.572354455776804</c:v>
                </c:pt>
                <c:pt idx="41">
                  <c:v>79.572354455776804</c:v>
                </c:pt>
                <c:pt idx="42">
                  <c:v>79.572354455776804</c:v>
                </c:pt>
                <c:pt idx="43">
                  <c:v>79.572354455776804</c:v>
                </c:pt>
                <c:pt idx="44">
                  <c:v>79.572354455776804</c:v>
                </c:pt>
                <c:pt idx="45">
                  <c:v>79.572354455776804</c:v>
                </c:pt>
                <c:pt idx="46">
                  <c:v>79.572354455776804</c:v>
                </c:pt>
                <c:pt idx="47">
                  <c:v>79.572354455776804</c:v>
                </c:pt>
                <c:pt idx="48">
                  <c:v>79.572354455776804</c:v>
                </c:pt>
                <c:pt idx="49">
                  <c:v>79.572354455776804</c:v>
                </c:pt>
                <c:pt idx="50">
                  <c:v>79.572354455776804</c:v>
                </c:pt>
                <c:pt idx="51">
                  <c:v>79.572354455776804</c:v>
                </c:pt>
                <c:pt idx="52">
                  <c:v>79.572354455776804</c:v>
                </c:pt>
                <c:pt idx="53">
                  <c:v>79.572354455776804</c:v>
                </c:pt>
                <c:pt idx="54">
                  <c:v>79.572354455776804</c:v>
                </c:pt>
                <c:pt idx="55">
                  <c:v>79.572354455776804</c:v>
                </c:pt>
                <c:pt idx="56">
                  <c:v>79.572354455776804</c:v>
                </c:pt>
                <c:pt idx="57">
                  <c:v>79.572354455776804</c:v>
                </c:pt>
                <c:pt idx="58">
                  <c:v>79.572354455776804</c:v>
                </c:pt>
                <c:pt idx="59">
                  <c:v>79.572354455776804</c:v>
                </c:pt>
                <c:pt idx="60">
                  <c:v>79.572354455776804</c:v>
                </c:pt>
                <c:pt idx="61">
                  <c:v>79.572354455776804</c:v>
                </c:pt>
                <c:pt idx="62">
                  <c:v>79.572354455776804</c:v>
                </c:pt>
                <c:pt idx="63">
                  <c:v>79.572354455776804</c:v>
                </c:pt>
                <c:pt idx="64">
                  <c:v>79.572354455776804</c:v>
                </c:pt>
                <c:pt idx="65">
                  <c:v>79.572354455776804</c:v>
                </c:pt>
                <c:pt idx="66">
                  <c:v>79.572354455776804</c:v>
                </c:pt>
                <c:pt idx="67">
                  <c:v>79.572354455776804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models'!$F$2:$F$69</c:f>
              <c:numCache>
                <c:formatCode>General</c:formatCode>
                <c:ptCount val="68"/>
                <c:pt idx="0">
                  <c:v>8279.6591799999987</c:v>
                </c:pt>
                <c:pt idx="1">
                  <c:v>8288.4184569999998</c:v>
                </c:pt>
                <c:pt idx="2">
                  <c:v>8280.8959964999995</c:v>
                </c:pt>
                <c:pt idx="3">
                  <c:v>8309.3334959999993</c:v>
                </c:pt>
                <c:pt idx="4">
                  <c:v>8309.3203125</c:v>
                </c:pt>
                <c:pt idx="5">
                  <c:v>8295.9375</c:v>
                </c:pt>
                <c:pt idx="6">
                  <c:v>8302.2836915000007</c:v>
                </c:pt>
                <c:pt idx="7">
                  <c:v>8292.5190430000002</c:v>
                </c:pt>
                <c:pt idx="8">
                  <c:v>8413.7695315000001</c:v>
                </c:pt>
                <c:pt idx="9">
                  <c:v>8465.837890499999</c:v>
                </c:pt>
                <c:pt idx="10">
                  <c:v>8479.1665040000007</c:v>
                </c:pt>
                <c:pt idx="11">
                  <c:v>8464.84375</c:v>
                </c:pt>
                <c:pt idx="12">
                  <c:v>8429.0727540000007</c:v>
                </c:pt>
                <c:pt idx="13">
                  <c:v>8453.3188474999988</c:v>
                </c:pt>
                <c:pt idx="14">
                  <c:v>7289.8483889999998</c:v>
                </c:pt>
                <c:pt idx="15">
                  <c:v>7309.6557615000002</c:v>
                </c:pt>
                <c:pt idx="16">
                  <c:v>7298.5314940000007</c:v>
                </c:pt>
                <c:pt idx="17">
                  <c:v>7286.4213870000003</c:v>
                </c:pt>
                <c:pt idx="18">
                  <c:v>7298.7626949999994</c:v>
                </c:pt>
                <c:pt idx="19">
                  <c:v>7308.501953</c:v>
                </c:pt>
                <c:pt idx="20">
                  <c:v>7302.3684080000003</c:v>
                </c:pt>
                <c:pt idx="21">
                  <c:v>11294.861327999999</c:v>
                </c:pt>
                <c:pt idx="22">
                  <c:v>11294.388672000001</c:v>
                </c:pt>
                <c:pt idx="23">
                  <c:v>11280.8720705</c:v>
                </c:pt>
                <c:pt idx="24">
                  <c:v>11286.5043945</c:v>
                </c:pt>
                <c:pt idx="25">
                  <c:v>11263.6279295</c:v>
                </c:pt>
                <c:pt idx="26">
                  <c:v>11275.126464999999</c:v>
                </c:pt>
                <c:pt idx="27">
                  <c:v>9998.3588870000003</c:v>
                </c:pt>
                <c:pt idx="28">
                  <c:v>10002.603027500001</c:v>
                </c:pt>
                <c:pt idx="29">
                  <c:v>10006.399414</c:v>
                </c:pt>
                <c:pt idx="30">
                  <c:v>9996.5180665000007</c:v>
                </c:pt>
                <c:pt idx="31">
                  <c:v>9996.5605465000008</c:v>
                </c:pt>
                <c:pt idx="32">
                  <c:v>10006.0195315</c:v>
                </c:pt>
                <c:pt idx="33">
                  <c:v>10000.0512695</c:v>
                </c:pt>
                <c:pt idx="34">
                  <c:v>8077.4221189999998</c:v>
                </c:pt>
                <c:pt idx="35">
                  <c:v>8066.2023929999996</c:v>
                </c:pt>
                <c:pt idx="36">
                  <c:v>8070.5720215000001</c:v>
                </c:pt>
                <c:pt idx="37">
                  <c:v>8079.6572264999995</c:v>
                </c:pt>
                <c:pt idx="38">
                  <c:v>8065.1608885000005</c:v>
                </c:pt>
                <c:pt idx="39">
                  <c:v>8069.2761229999996</c:v>
                </c:pt>
                <c:pt idx="40">
                  <c:v>8055.0588380000008</c:v>
                </c:pt>
                <c:pt idx="41">
                  <c:v>8068.6503910000001</c:v>
                </c:pt>
                <c:pt idx="42">
                  <c:v>8078.1030275000003</c:v>
                </c:pt>
                <c:pt idx="43">
                  <c:v>8065.0581055000002</c:v>
                </c:pt>
                <c:pt idx="44">
                  <c:v>8062.7280274999994</c:v>
                </c:pt>
                <c:pt idx="45">
                  <c:v>8077.0815430000002</c:v>
                </c:pt>
                <c:pt idx="46">
                  <c:v>7442.51001</c:v>
                </c:pt>
                <c:pt idx="47">
                  <c:v>7442.2419435000002</c:v>
                </c:pt>
                <c:pt idx="48">
                  <c:v>7456.2768555000002</c:v>
                </c:pt>
                <c:pt idx="49">
                  <c:v>7454.9255370000001</c:v>
                </c:pt>
                <c:pt idx="50">
                  <c:v>7450.7727050000003</c:v>
                </c:pt>
                <c:pt idx="51">
                  <c:v>7476.9494630000008</c:v>
                </c:pt>
                <c:pt idx="52">
                  <c:v>7467.726807</c:v>
                </c:pt>
                <c:pt idx="53">
                  <c:v>6228.2541504999999</c:v>
                </c:pt>
                <c:pt idx="54">
                  <c:v>6238.5632320000004</c:v>
                </c:pt>
                <c:pt idx="55">
                  <c:v>6238.7358400000003</c:v>
                </c:pt>
                <c:pt idx="56">
                  <c:v>6226.705078</c:v>
                </c:pt>
                <c:pt idx="57">
                  <c:v>6226.0336915000007</c:v>
                </c:pt>
                <c:pt idx="58">
                  <c:v>6235.7954100000006</c:v>
                </c:pt>
                <c:pt idx="59">
                  <c:v>5754.3952639999998</c:v>
                </c:pt>
                <c:pt idx="60">
                  <c:v>5766.6271975</c:v>
                </c:pt>
                <c:pt idx="61">
                  <c:v>5772.3510740000002</c:v>
                </c:pt>
                <c:pt idx="62">
                  <c:v>5739.2192384999998</c:v>
                </c:pt>
                <c:pt idx="63">
                  <c:v>5744.8732909999999</c:v>
                </c:pt>
                <c:pt idx="64">
                  <c:v>5742.34375</c:v>
                </c:pt>
                <c:pt idx="65">
                  <c:v>5778.1181639999995</c:v>
                </c:pt>
                <c:pt idx="66">
                  <c:v>5779.6315919999997</c:v>
                </c:pt>
                <c:pt idx="67">
                  <c:v>5768.3969730000008</c:v>
                </c:pt>
              </c:numCache>
            </c:numRef>
          </c:xVal>
          <c:yVal>
            <c:numRef>
              <c:f>' 10 models'!$H$2:$H$69</c:f>
              <c:numCache>
                <c:formatCode>General</c:formatCode>
                <c:ptCount val="68"/>
                <c:pt idx="0">
                  <c:v>201.65442339716401</c:v>
                </c:pt>
                <c:pt idx="1">
                  <c:v>201.65442339716401</c:v>
                </c:pt>
                <c:pt idx="2">
                  <c:v>201.65442339716401</c:v>
                </c:pt>
                <c:pt idx="3">
                  <c:v>201.65442339716401</c:v>
                </c:pt>
                <c:pt idx="4">
                  <c:v>201.65442339716401</c:v>
                </c:pt>
                <c:pt idx="5">
                  <c:v>201.65442339716401</c:v>
                </c:pt>
                <c:pt idx="6">
                  <c:v>201.65442339716401</c:v>
                </c:pt>
                <c:pt idx="7">
                  <c:v>201.65442339716401</c:v>
                </c:pt>
                <c:pt idx="8">
                  <c:v>201.65442339716401</c:v>
                </c:pt>
                <c:pt idx="9">
                  <c:v>201.65442339716401</c:v>
                </c:pt>
                <c:pt idx="10">
                  <c:v>201.65442339716401</c:v>
                </c:pt>
                <c:pt idx="11">
                  <c:v>201.65442339716401</c:v>
                </c:pt>
                <c:pt idx="12">
                  <c:v>201.65442339716401</c:v>
                </c:pt>
                <c:pt idx="13">
                  <c:v>201.65442339716401</c:v>
                </c:pt>
                <c:pt idx="14">
                  <c:v>201.65442339716401</c:v>
                </c:pt>
                <c:pt idx="15">
                  <c:v>201.65442339716401</c:v>
                </c:pt>
                <c:pt idx="16">
                  <c:v>201.65442339716401</c:v>
                </c:pt>
                <c:pt idx="17">
                  <c:v>201.65442339716401</c:v>
                </c:pt>
                <c:pt idx="18">
                  <c:v>201.65442339716401</c:v>
                </c:pt>
                <c:pt idx="19">
                  <c:v>201.65442339716401</c:v>
                </c:pt>
                <c:pt idx="20">
                  <c:v>201.65442339716401</c:v>
                </c:pt>
                <c:pt idx="21">
                  <c:v>201.65442339716401</c:v>
                </c:pt>
                <c:pt idx="22">
                  <c:v>201.65442339716401</c:v>
                </c:pt>
                <c:pt idx="23">
                  <c:v>201.65442339716401</c:v>
                </c:pt>
                <c:pt idx="24">
                  <c:v>201.65442339716401</c:v>
                </c:pt>
                <c:pt idx="25">
                  <c:v>201.65442339716401</c:v>
                </c:pt>
                <c:pt idx="26">
                  <c:v>201.65442339716401</c:v>
                </c:pt>
                <c:pt idx="27">
                  <c:v>201.65442339716401</c:v>
                </c:pt>
                <c:pt idx="28">
                  <c:v>201.65442339716401</c:v>
                </c:pt>
                <c:pt idx="29">
                  <c:v>201.65442339716401</c:v>
                </c:pt>
                <c:pt idx="30">
                  <c:v>201.65442339716401</c:v>
                </c:pt>
                <c:pt idx="31">
                  <c:v>201.65442339716401</c:v>
                </c:pt>
                <c:pt idx="32">
                  <c:v>201.65442339716401</c:v>
                </c:pt>
                <c:pt idx="33">
                  <c:v>201.65442339716401</c:v>
                </c:pt>
                <c:pt idx="34">
                  <c:v>201.65442339716401</c:v>
                </c:pt>
                <c:pt idx="35">
                  <c:v>201.65442339716401</c:v>
                </c:pt>
                <c:pt idx="36">
                  <c:v>201.65442339716401</c:v>
                </c:pt>
                <c:pt idx="37">
                  <c:v>201.65442339716401</c:v>
                </c:pt>
                <c:pt idx="38">
                  <c:v>201.65442339716401</c:v>
                </c:pt>
                <c:pt idx="39">
                  <c:v>201.65442339716401</c:v>
                </c:pt>
                <c:pt idx="40">
                  <c:v>201.65442339716401</c:v>
                </c:pt>
                <c:pt idx="41">
                  <c:v>201.65442339716401</c:v>
                </c:pt>
                <c:pt idx="42">
                  <c:v>201.65442339716401</c:v>
                </c:pt>
                <c:pt idx="43">
                  <c:v>201.65442339716401</c:v>
                </c:pt>
                <c:pt idx="44">
                  <c:v>201.65442339716401</c:v>
                </c:pt>
                <c:pt idx="45">
                  <c:v>201.65442339716401</c:v>
                </c:pt>
                <c:pt idx="46">
                  <c:v>201.65442339716401</c:v>
                </c:pt>
                <c:pt idx="47">
                  <c:v>201.65442339716401</c:v>
                </c:pt>
                <c:pt idx="48">
                  <c:v>201.65442339716401</c:v>
                </c:pt>
                <c:pt idx="49">
                  <c:v>201.65442339716401</c:v>
                </c:pt>
                <c:pt idx="50">
                  <c:v>201.65442339716401</c:v>
                </c:pt>
                <c:pt idx="51">
                  <c:v>201.65442339716401</c:v>
                </c:pt>
                <c:pt idx="52">
                  <c:v>201.65442339716401</c:v>
                </c:pt>
                <c:pt idx="53">
                  <c:v>201.65442339716401</c:v>
                </c:pt>
                <c:pt idx="54">
                  <c:v>201.65442339716401</c:v>
                </c:pt>
                <c:pt idx="55">
                  <c:v>201.65442339716401</c:v>
                </c:pt>
                <c:pt idx="56">
                  <c:v>201.65442339716401</c:v>
                </c:pt>
                <c:pt idx="57">
                  <c:v>201.65442339716401</c:v>
                </c:pt>
                <c:pt idx="58">
                  <c:v>201.65442339716401</c:v>
                </c:pt>
                <c:pt idx="59">
                  <c:v>201.65442339716401</c:v>
                </c:pt>
                <c:pt idx="60">
                  <c:v>201.65442339716401</c:v>
                </c:pt>
                <c:pt idx="61">
                  <c:v>201.65442339716401</c:v>
                </c:pt>
                <c:pt idx="62">
                  <c:v>201.65442339716401</c:v>
                </c:pt>
                <c:pt idx="63">
                  <c:v>201.65442339716401</c:v>
                </c:pt>
                <c:pt idx="64">
                  <c:v>201.65442339716401</c:v>
                </c:pt>
                <c:pt idx="65">
                  <c:v>201.65442339716401</c:v>
                </c:pt>
                <c:pt idx="66">
                  <c:v>201.65442339716401</c:v>
                </c:pt>
                <c:pt idx="67">
                  <c:v>201.65442339716401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models'!$F$2:$F$69</c:f>
              <c:numCache>
                <c:formatCode>General</c:formatCode>
                <c:ptCount val="68"/>
                <c:pt idx="0">
                  <c:v>8279.6591799999987</c:v>
                </c:pt>
                <c:pt idx="1">
                  <c:v>8288.4184569999998</c:v>
                </c:pt>
                <c:pt idx="2">
                  <c:v>8280.8959964999995</c:v>
                </c:pt>
                <c:pt idx="3">
                  <c:v>8309.3334959999993</c:v>
                </c:pt>
                <c:pt idx="4">
                  <c:v>8309.3203125</c:v>
                </c:pt>
                <c:pt idx="5">
                  <c:v>8295.9375</c:v>
                </c:pt>
                <c:pt idx="6">
                  <c:v>8302.2836915000007</c:v>
                </c:pt>
                <c:pt idx="7">
                  <c:v>8292.5190430000002</c:v>
                </c:pt>
                <c:pt idx="8">
                  <c:v>8413.7695315000001</c:v>
                </c:pt>
                <c:pt idx="9">
                  <c:v>8465.837890499999</c:v>
                </c:pt>
                <c:pt idx="10">
                  <c:v>8479.1665040000007</c:v>
                </c:pt>
                <c:pt idx="11">
                  <c:v>8464.84375</c:v>
                </c:pt>
                <c:pt idx="12">
                  <c:v>8429.0727540000007</c:v>
                </c:pt>
                <c:pt idx="13">
                  <c:v>8453.3188474999988</c:v>
                </c:pt>
                <c:pt idx="14">
                  <c:v>7289.8483889999998</c:v>
                </c:pt>
                <c:pt idx="15">
                  <c:v>7309.6557615000002</c:v>
                </c:pt>
                <c:pt idx="16">
                  <c:v>7298.5314940000007</c:v>
                </c:pt>
                <c:pt idx="17">
                  <c:v>7286.4213870000003</c:v>
                </c:pt>
                <c:pt idx="18">
                  <c:v>7298.7626949999994</c:v>
                </c:pt>
                <c:pt idx="19">
                  <c:v>7308.501953</c:v>
                </c:pt>
                <c:pt idx="20">
                  <c:v>7302.3684080000003</c:v>
                </c:pt>
                <c:pt idx="21">
                  <c:v>11294.861327999999</c:v>
                </c:pt>
                <c:pt idx="22">
                  <c:v>11294.388672000001</c:v>
                </c:pt>
                <c:pt idx="23">
                  <c:v>11280.8720705</c:v>
                </c:pt>
                <c:pt idx="24">
                  <c:v>11286.5043945</c:v>
                </c:pt>
                <c:pt idx="25">
                  <c:v>11263.6279295</c:v>
                </c:pt>
                <c:pt idx="26">
                  <c:v>11275.126464999999</c:v>
                </c:pt>
                <c:pt idx="27">
                  <c:v>9998.3588870000003</c:v>
                </c:pt>
                <c:pt idx="28">
                  <c:v>10002.603027500001</c:v>
                </c:pt>
                <c:pt idx="29">
                  <c:v>10006.399414</c:v>
                </c:pt>
                <c:pt idx="30">
                  <c:v>9996.5180665000007</c:v>
                </c:pt>
                <c:pt idx="31">
                  <c:v>9996.5605465000008</c:v>
                </c:pt>
                <c:pt idx="32">
                  <c:v>10006.0195315</c:v>
                </c:pt>
                <c:pt idx="33">
                  <c:v>10000.0512695</c:v>
                </c:pt>
                <c:pt idx="34">
                  <c:v>8077.4221189999998</c:v>
                </c:pt>
                <c:pt idx="35">
                  <c:v>8066.2023929999996</c:v>
                </c:pt>
                <c:pt idx="36">
                  <c:v>8070.5720215000001</c:v>
                </c:pt>
                <c:pt idx="37">
                  <c:v>8079.6572264999995</c:v>
                </c:pt>
                <c:pt idx="38">
                  <c:v>8065.1608885000005</c:v>
                </c:pt>
                <c:pt idx="39">
                  <c:v>8069.2761229999996</c:v>
                </c:pt>
                <c:pt idx="40">
                  <c:v>8055.0588380000008</c:v>
                </c:pt>
                <c:pt idx="41">
                  <c:v>8068.6503910000001</c:v>
                </c:pt>
                <c:pt idx="42">
                  <c:v>8078.1030275000003</c:v>
                </c:pt>
                <c:pt idx="43">
                  <c:v>8065.0581055000002</c:v>
                </c:pt>
                <c:pt idx="44">
                  <c:v>8062.7280274999994</c:v>
                </c:pt>
                <c:pt idx="45">
                  <c:v>8077.0815430000002</c:v>
                </c:pt>
                <c:pt idx="46">
                  <c:v>7442.51001</c:v>
                </c:pt>
                <c:pt idx="47">
                  <c:v>7442.2419435000002</c:v>
                </c:pt>
                <c:pt idx="48">
                  <c:v>7456.2768555000002</c:v>
                </c:pt>
                <c:pt idx="49">
                  <c:v>7454.9255370000001</c:v>
                </c:pt>
                <c:pt idx="50">
                  <c:v>7450.7727050000003</c:v>
                </c:pt>
                <c:pt idx="51">
                  <c:v>7476.9494630000008</c:v>
                </c:pt>
                <c:pt idx="52">
                  <c:v>7467.726807</c:v>
                </c:pt>
                <c:pt idx="53">
                  <c:v>6228.2541504999999</c:v>
                </c:pt>
                <c:pt idx="54">
                  <c:v>6238.5632320000004</c:v>
                </c:pt>
                <c:pt idx="55">
                  <c:v>6238.7358400000003</c:v>
                </c:pt>
                <c:pt idx="56">
                  <c:v>6226.705078</c:v>
                </c:pt>
                <c:pt idx="57">
                  <c:v>6226.0336915000007</c:v>
                </c:pt>
                <c:pt idx="58">
                  <c:v>6235.7954100000006</c:v>
                </c:pt>
                <c:pt idx="59">
                  <c:v>5754.3952639999998</c:v>
                </c:pt>
                <c:pt idx="60">
                  <c:v>5766.6271975</c:v>
                </c:pt>
                <c:pt idx="61">
                  <c:v>5772.3510740000002</c:v>
                </c:pt>
                <c:pt idx="62">
                  <c:v>5739.2192384999998</c:v>
                </c:pt>
                <c:pt idx="63">
                  <c:v>5744.8732909999999</c:v>
                </c:pt>
                <c:pt idx="64">
                  <c:v>5742.34375</c:v>
                </c:pt>
                <c:pt idx="65">
                  <c:v>5778.1181639999995</c:v>
                </c:pt>
                <c:pt idx="66">
                  <c:v>5779.6315919999997</c:v>
                </c:pt>
                <c:pt idx="67">
                  <c:v>5768.3969730000008</c:v>
                </c:pt>
              </c:numCache>
            </c:numRef>
          </c:xVal>
          <c:yVal>
            <c:numRef>
              <c:f>' 10 models'!$I$2:$I$69</c:f>
              <c:numCache>
                <c:formatCode>General</c:formatCode>
                <c:ptCount val="68"/>
                <c:pt idx="0">
                  <c:v>140.61338892647041</c:v>
                </c:pt>
                <c:pt idx="1">
                  <c:v>140.61338892647041</c:v>
                </c:pt>
                <c:pt idx="2">
                  <c:v>140.61338892647041</c:v>
                </c:pt>
                <c:pt idx="3">
                  <c:v>140.61338892647041</c:v>
                </c:pt>
                <c:pt idx="4">
                  <c:v>140.61338892647041</c:v>
                </c:pt>
                <c:pt idx="5">
                  <c:v>140.61338892647041</c:v>
                </c:pt>
                <c:pt idx="6">
                  <c:v>140.61338892647041</c:v>
                </c:pt>
                <c:pt idx="7">
                  <c:v>140.61338892647041</c:v>
                </c:pt>
                <c:pt idx="8">
                  <c:v>140.61338892647041</c:v>
                </c:pt>
                <c:pt idx="9">
                  <c:v>140.61338892647041</c:v>
                </c:pt>
                <c:pt idx="10">
                  <c:v>140.61338892647041</c:v>
                </c:pt>
                <c:pt idx="11">
                  <c:v>140.61338892647041</c:v>
                </c:pt>
                <c:pt idx="12">
                  <c:v>140.61338892647041</c:v>
                </c:pt>
                <c:pt idx="13">
                  <c:v>140.61338892647041</c:v>
                </c:pt>
                <c:pt idx="14">
                  <c:v>140.61338892647041</c:v>
                </c:pt>
                <c:pt idx="15">
                  <c:v>140.61338892647041</c:v>
                </c:pt>
                <c:pt idx="16">
                  <c:v>140.61338892647041</c:v>
                </c:pt>
                <c:pt idx="17">
                  <c:v>140.61338892647041</c:v>
                </c:pt>
                <c:pt idx="18">
                  <c:v>140.61338892647041</c:v>
                </c:pt>
                <c:pt idx="19">
                  <c:v>140.61338892647041</c:v>
                </c:pt>
                <c:pt idx="20">
                  <c:v>140.61338892647041</c:v>
                </c:pt>
                <c:pt idx="21">
                  <c:v>140.61338892647041</c:v>
                </c:pt>
                <c:pt idx="22">
                  <c:v>140.61338892647041</c:v>
                </c:pt>
                <c:pt idx="23">
                  <c:v>140.61338892647041</c:v>
                </c:pt>
                <c:pt idx="24">
                  <c:v>140.61338892647041</c:v>
                </c:pt>
                <c:pt idx="25">
                  <c:v>140.61338892647041</c:v>
                </c:pt>
                <c:pt idx="26">
                  <c:v>140.61338892647041</c:v>
                </c:pt>
                <c:pt idx="27">
                  <c:v>140.61338892647041</c:v>
                </c:pt>
                <c:pt idx="28">
                  <c:v>140.61338892647041</c:v>
                </c:pt>
                <c:pt idx="29">
                  <c:v>140.61338892647041</c:v>
                </c:pt>
                <c:pt idx="30">
                  <c:v>140.61338892647041</c:v>
                </c:pt>
                <c:pt idx="31">
                  <c:v>140.61338892647041</c:v>
                </c:pt>
                <c:pt idx="32">
                  <c:v>140.61338892647041</c:v>
                </c:pt>
                <c:pt idx="33">
                  <c:v>140.61338892647041</c:v>
                </c:pt>
                <c:pt idx="34">
                  <c:v>140.61338892647041</c:v>
                </c:pt>
                <c:pt idx="35">
                  <c:v>140.61338892647041</c:v>
                </c:pt>
                <c:pt idx="36">
                  <c:v>140.61338892647041</c:v>
                </c:pt>
                <c:pt idx="37">
                  <c:v>140.61338892647041</c:v>
                </c:pt>
                <c:pt idx="38">
                  <c:v>140.61338892647041</c:v>
                </c:pt>
                <c:pt idx="39">
                  <c:v>140.61338892647041</c:v>
                </c:pt>
                <c:pt idx="40">
                  <c:v>140.61338892647041</c:v>
                </c:pt>
                <c:pt idx="41">
                  <c:v>140.61338892647041</c:v>
                </c:pt>
                <c:pt idx="42">
                  <c:v>140.61338892647041</c:v>
                </c:pt>
                <c:pt idx="43">
                  <c:v>140.61338892647041</c:v>
                </c:pt>
                <c:pt idx="44">
                  <c:v>140.61338892647041</c:v>
                </c:pt>
                <c:pt idx="45">
                  <c:v>140.61338892647041</c:v>
                </c:pt>
                <c:pt idx="46">
                  <c:v>140.61338892647041</c:v>
                </c:pt>
                <c:pt idx="47">
                  <c:v>140.61338892647041</c:v>
                </c:pt>
                <c:pt idx="48">
                  <c:v>140.61338892647041</c:v>
                </c:pt>
                <c:pt idx="49">
                  <c:v>140.61338892647041</c:v>
                </c:pt>
                <c:pt idx="50">
                  <c:v>140.61338892647041</c:v>
                </c:pt>
                <c:pt idx="51">
                  <c:v>140.61338892647041</c:v>
                </c:pt>
                <c:pt idx="52">
                  <c:v>140.61338892647041</c:v>
                </c:pt>
                <c:pt idx="53">
                  <c:v>140.61338892647041</c:v>
                </c:pt>
                <c:pt idx="54">
                  <c:v>140.61338892647041</c:v>
                </c:pt>
                <c:pt idx="55">
                  <c:v>140.61338892647041</c:v>
                </c:pt>
                <c:pt idx="56">
                  <c:v>140.61338892647041</c:v>
                </c:pt>
                <c:pt idx="57">
                  <c:v>140.61338892647041</c:v>
                </c:pt>
                <c:pt idx="58">
                  <c:v>140.61338892647041</c:v>
                </c:pt>
                <c:pt idx="59">
                  <c:v>140.61338892647041</c:v>
                </c:pt>
                <c:pt idx="60">
                  <c:v>140.61338892647041</c:v>
                </c:pt>
                <c:pt idx="61">
                  <c:v>140.61338892647041</c:v>
                </c:pt>
                <c:pt idx="62">
                  <c:v>140.61338892647041</c:v>
                </c:pt>
                <c:pt idx="63">
                  <c:v>140.61338892647041</c:v>
                </c:pt>
                <c:pt idx="64">
                  <c:v>140.61338892647041</c:v>
                </c:pt>
                <c:pt idx="65">
                  <c:v>140.61338892647041</c:v>
                </c:pt>
                <c:pt idx="66">
                  <c:v>140.61338892647041</c:v>
                </c:pt>
                <c:pt idx="67">
                  <c:v>140.61338892647041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462992"/>
        <c:axId val="390463384"/>
      </c:scatterChart>
      <c:valAx>
        <c:axId val="390462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90463384"/>
        <c:crosses val="autoZero"/>
        <c:crossBetween val="midCat"/>
      </c:valAx>
      <c:valAx>
        <c:axId val="390463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90462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contours'!$D$2:$D$71</c:f>
              <c:numCache>
                <c:formatCode>General</c:formatCode>
                <c:ptCount val="70"/>
                <c:pt idx="0">
                  <c:v>324.03045700000001</c:v>
                </c:pt>
                <c:pt idx="1">
                  <c:v>324.38534499999997</c:v>
                </c:pt>
                <c:pt idx="2">
                  <c:v>324.11105300000003</c:v>
                </c:pt>
                <c:pt idx="3">
                  <c:v>325.15920999999997</c:v>
                </c:pt>
                <c:pt idx="4">
                  <c:v>325.48034699999999</c:v>
                </c:pt>
                <c:pt idx="5">
                  <c:v>325.00668300000001</c:v>
                </c:pt>
                <c:pt idx="6">
                  <c:v>324.31866500000001</c:v>
                </c:pt>
                <c:pt idx="7">
                  <c:v>324.76815800000003</c:v>
                </c:pt>
                <c:pt idx="8">
                  <c:v>324.29818699999998</c:v>
                </c:pt>
                <c:pt idx="9">
                  <c:v>328.56741299999999</c:v>
                </c:pt>
                <c:pt idx="10">
                  <c:v>330.12899800000002</c:v>
                </c:pt>
                <c:pt idx="11">
                  <c:v>330.61111499999998</c:v>
                </c:pt>
                <c:pt idx="12">
                  <c:v>330.19509900000003</c:v>
                </c:pt>
                <c:pt idx="13">
                  <c:v>328.60470600000002</c:v>
                </c:pt>
                <c:pt idx="14">
                  <c:v>329.70639</c:v>
                </c:pt>
                <c:pt idx="15">
                  <c:v>331.06494099999998</c:v>
                </c:pt>
                <c:pt idx="16">
                  <c:v>305.95590199999998</c:v>
                </c:pt>
                <c:pt idx="17">
                  <c:v>308.24087500000002</c:v>
                </c:pt>
                <c:pt idx="18">
                  <c:v>306.545593</c:v>
                </c:pt>
                <c:pt idx="19">
                  <c:v>306.26049799999998</c:v>
                </c:pt>
                <c:pt idx="20">
                  <c:v>305.77832000000001</c:v>
                </c:pt>
                <c:pt idx="21">
                  <c:v>306.153595</c:v>
                </c:pt>
                <c:pt idx="22">
                  <c:v>306.43316700000003</c:v>
                </c:pt>
                <c:pt idx="23">
                  <c:v>306.21380599999998</c:v>
                </c:pt>
                <c:pt idx="24">
                  <c:v>378.86380000000003</c:v>
                </c:pt>
                <c:pt idx="25">
                  <c:v>379.61868299999998</c:v>
                </c:pt>
                <c:pt idx="26">
                  <c:v>378.88623000000001</c:v>
                </c:pt>
                <c:pt idx="27">
                  <c:v>378.28106700000001</c:v>
                </c:pt>
                <c:pt idx="28">
                  <c:v>378.49591099999998</c:v>
                </c:pt>
                <c:pt idx="29">
                  <c:v>378.21090700000002</c:v>
                </c:pt>
                <c:pt idx="30">
                  <c:v>378.062927</c:v>
                </c:pt>
                <c:pt idx="31">
                  <c:v>378.50604199999998</c:v>
                </c:pt>
                <c:pt idx="32">
                  <c:v>356.44506799999999</c:v>
                </c:pt>
                <c:pt idx="33">
                  <c:v>356.59033199999999</c:v>
                </c:pt>
                <c:pt idx="34">
                  <c:v>356.87667800000003</c:v>
                </c:pt>
                <c:pt idx="35">
                  <c:v>356.11776700000001</c:v>
                </c:pt>
                <c:pt idx="36">
                  <c:v>356.14456200000001</c:v>
                </c:pt>
                <c:pt idx="37">
                  <c:v>356.73608400000001</c:v>
                </c:pt>
                <c:pt idx="38">
                  <c:v>356.57009900000003</c:v>
                </c:pt>
                <c:pt idx="39">
                  <c:v>356.65713499999998</c:v>
                </c:pt>
                <c:pt idx="40">
                  <c:v>324.804779</c:v>
                </c:pt>
                <c:pt idx="41">
                  <c:v>324.50796500000001</c:v>
                </c:pt>
                <c:pt idx="42">
                  <c:v>324.84509300000002</c:v>
                </c:pt>
                <c:pt idx="43">
                  <c:v>324.76953099999997</c:v>
                </c:pt>
                <c:pt idx="44">
                  <c:v>324.33068800000001</c:v>
                </c:pt>
                <c:pt idx="45">
                  <c:v>324.51220699999999</c:v>
                </c:pt>
                <c:pt idx="46">
                  <c:v>324.114349</c:v>
                </c:pt>
                <c:pt idx="47">
                  <c:v>324.26205399999998</c:v>
                </c:pt>
                <c:pt idx="48">
                  <c:v>324.62631199999998</c:v>
                </c:pt>
                <c:pt idx="49">
                  <c:v>324.56689499999999</c:v>
                </c:pt>
                <c:pt idx="50">
                  <c:v>324.24408</c:v>
                </c:pt>
                <c:pt idx="51">
                  <c:v>324.48559599999999</c:v>
                </c:pt>
                <c:pt idx="52">
                  <c:v>310.19278000000003</c:v>
                </c:pt>
                <c:pt idx="53">
                  <c:v>310.205536</c:v>
                </c:pt>
                <c:pt idx="54">
                  <c:v>310.80651899999998</c:v>
                </c:pt>
                <c:pt idx="55">
                  <c:v>310.49185199999999</c:v>
                </c:pt>
                <c:pt idx="56">
                  <c:v>310.51977499999998</c:v>
                </c:pt>
                <c:pt idx="57">
                  <c:v>310.62634300000002</c:v>
                </c:pt>
                <c:pt idx="58">
                  <c:v>311.14129600000001</c:v>
                </c:pt>
                <c:pt idx="59">
                  <c:v>284.46585099999999</c:v>
                </c:pt>
                <c:pt idx="60">
                  <c:v>283.99447600000002</c:v>
                </c:pt>
                <c:pt idx="61">
                  <c:v>284.501892</c:v>
                </c:pt>
                <c:pt idx="62">
                  <c:v>272.57919299999998</c:v>
                </c:pt>
                <c:pt idx="63">
                  <c:v>273.09777800000001</c:v>
                </c:pt>
                <c:pt idx="64">
                  <c:v>273.73956299999998</c:v>
                </c:pt>
                <c:pt idx="65">
                  <c:v>271.86520400000001</c:v>
                </c:pt>
                <c:pt idx="66">
                  <c:v>272.10952800000001</c:v>
                </c:pt>
                <c:pt idx="67">
                  <c:v>272.16937300000001</c:v>
                </c:pt>
                <c:pt idx="68">
                  <c:v>273.954926</c:v>
                </c:pt>
                <c:pt idx="69">
                  <c:v>273.42352299999999</c:v>
                </c:pt>
              </c:numCache>
            </c:numRef>
          </c:xVal>
          <c:yVal>
            <c:numRef>
              <c:f>' 10 contours'!$C$2:$C$71</c:f>
              <c:numCache>
                <c:formatCode>General</c:formatCode>
                <c:ptCount val="70"/>
                <c:pt idx="0">
                  <c:v>321.85287499999998</c:v>
                </c:pt>
                <c:pt idx="1">
                  <c:v>321.80441300000001</c:v>
                </c:pt>
                <c:pt idx="2">
                  <c:v>321.784088</c:v>
                </c:pt>
                <c:pt idx="3">
                  <c:v>323.63577299999997</c:v>
                </c:pt>
                <c:pt idx="4">
                  <c:v>322.86502100000001</c:v>
                </c:pt>
                <c:pt idx="5">
                  <c:v>323.56753500000002</c:v>
                </c:pt>
                <c:pt idx="6">
                  <c:v>322.28521699999999</c:v>
                </c:pt>
                <c:pt idx="7">
                  <c:v>324.41699199999999</c:v>
                </c:pt>
                <c:pt idx="8">
                  <c:v>325.01104700000002</c:v>
                </c:pt>
                <c:pt idx="9">
                  <c:v>326.53259300000002</c:v>
                </c:pt>
                <c:pt idx="10">
                  <c:v>330.091095</c:v>
                </c:pt>
                <c:pt idx="11">
                  <c:v>329.66137700000002</c:v>
                </c:pt>
                <c:pt idx="12">
                  <c:v>329.222443</c:v>
                </c:pt>
                <c:pt idx="13">
                  <c:v>330.47128300000003</c:v>
                </c:pt>
                <c:pt idx="14">
                  <c:v>330.20578</c:v>
                </c:pt>
                <c:pt idx="15">
                  <c:v>330.333527</c:v>
                </c:pt>
                <c:pt idx="16">
                  <c:v>306.35015900000002</c:v>
                </c:pt>
                <c:pt idx="17">
                  <c:v>305.79183999999998</c:v>
                </c:pt>
                <c:pt idx="18">
                  <c:v>306.33013899999997</c:v>
                </c:pt>
                <c:pt idx="19">
                  <c:v>305.26965300000001</c:v>
                </c:pt>
                <c:pt idx="20">
                  <c:v>305.48825099999999</c:v>
                </c:pt>
                <c:pt idx="21">
                  <c:v>306.03323399999999</c:v>
                </c:pt>
                <c:pt idx="22">
                  <c:v>306.75595099999998</c:v>
                </c:pt>
                <c:pt idx="23">
                  <c:v>306.47644000000003</c:v>
                </c:pt>
                <c:pt idx="24">
                  <c:v>377.40258799999998</c:v>
                </c:pt>
                <c:pt idx="25">
                  <c:v>376.42474399999998</c:v>
                </c:pt>
                <c:pt idx="26">
                  <c:v>376.35238600000002</c:v>
                </c:pt>
                <c:pt idx="27">
                  <c:v>377.34491000000003</c:v>
                </c:pt>
                <c:pt idx="28">
                  <c:v>377.990906</c:v>
                </c:pt>
                <c:pt idx="29">
                  <c:v>376.54608200000001</c:v>
                </c:pt>
                <c:pt idx="30">
                  <c:v>376.15136699999999</c:v>
                </c:pt>
                <c:pt idx="31">
                  <c:v>378.79983499999997</c:v>
                </c:pt>
                <c:pt idx="32">
                  <c:v>354.35919200000001</c:v>
                </c:pt>
                <c:pt idx="33">
                  <c:v>354.38430799999998</c:v>
                </c:pt>
                <c:pt idx="34">
                  <c:v>354.32104500000003</c:v>
                </c:pt>
                <c:pt idx="35">
                  <c:v>354.61041299999999</c:v>
                </c:pt>
                <c:pt idx="36">
                  <c:v>354.60159299999998</c:v>
                </c:pt>
                <c:pt idx="37">
                  <c:v>354.45049999999998</c:v>
                </c:pt>
                <c:pt idx="38">
                  <c:v>354.51782200000002</c:v>
                </c:pt>
                <c:pt idx="39">
                  <c:v>354.239777</c:v>
                </c:pt>
                <c:pt idx="40">
                  <c:v>321.88659699999999</c:v>
                </c:pt>
                <c:pt idx="41">
                  <c:v>321.80273399999999</c:v>
                </c:pt>
                <c:pt idx="42">
                  <c:v>321.59475700000002</c:v>
                </c:pt>
                <c:pt idx="43">
                  <c:v>322.47177099999999</c:v>
                </c:pt>
                <c:pt idx="44">
                  <c:v>321.91204800000003</c:v>
                </c:pt>
                <c:pt idx="45">
                  <c:v>321.77780200000001</c:v>
                </c:pt>
                <c:pt idx="46">
                  <c:v>321.35626200000002</c:v>
                </c:pt>
                <c:pt idx="47">
                  <c:v>321.70025600000002</c:v>
                </c:pt>
                <c:pt idx="48">
                  <c:v>321.68499800000001</c:v>
                </c:pt>
                <c:pt idx="49">
                  <c:v>321.25305200000003</c:v>
                </c:pt>
                <c:pt idx="50">
                  <c:v>321.36892699999999</c:v>
                </c:pt>
                <c:pt idx="51">
                  <c:v>321.76617399999998</c:v>
                </c:pt>
                <c:pt idx="52">
                  <c:v>307.65524299999998</c:v>
                </c:pt>
                <c:pt idx="53">
                  <c:v>307.62219199999998</c:v>
                </c:pt>
                <c:pt idx="54">
                  <c:v>307.62851000000001</c:v>
                </c:pt>
                <c:pt idx="55">
                  <c:v>307.87005599999998</c:v>
                </c:pt>
                <c:pt idx="56">
                  <c:v>307.78710899999999</c:v>
                </c:pt>
                <c:pt idx="57">
                  <c:v>307.48217799999998</c:v>
                </c:pt>
                <c:pt idx="58">
                  <c:v>307.65408300000001</c:v>
                </c:pt>
                <c:pt idx="59">
                  <c:v>281.43920900000001</c:v>
                </c:pt>
                <c:pt idx="60">
                  <c:v>281.55587800000001</c:v>
                </c:pt>
                <c:pt idx="61">
                  <c:v>281.10498000000001</c:v>
                </c:pt>
                <c:pt idx="62">
                  <c:v>270.785706</c:v>
                </c:pt>
                <c:pt idx="63">
                  <c:v>270.58843999999999</c:v>
                </c:pt>
                <c:pt idx="64">
                  <c:v>270.21569799999997</c:v>
                </c:pt>
                <c:pt idx="65">
                  <c:v>270.62692299999998</c:v>
                </c:pt>
                <c:pt idx="66">
                  <c:v>270.80667099999999</c:v>
                </c:pt>
                <c:pt idx="67">
                  <c:v>270.26583900000003</c:v>
                </c:pt>
                <c:pt idx="68">
                  <c:v>270.11001599999997</c:v>
                </c:pt>
                <c:pt idx="69">
                  <c:v>270.36251800000002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464952"/>
        <c:axId val="390465344"/>
      </c:scatterChart>
      <c:valAx>
        <c:axId val="390464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90465344"/>
        <c:crosses val="autoZero"/>
        <c:crossBetween val="midCat"/>
      </c:valAx>
      <c:valAx>
        <c:axId val="390465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90464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contours'!$F$2:$F$71</c:f>
              <c:numCache>
                <c:formatCode>General</c:formatCode>
                <c:ptCount val="70"/>
                <c:pt idx="0">
                  <c:v>322.941666</c:v>
                </c:pt>
                <c:pt idx="1">
                  <c:v>323.09487899999999</c:v>
                </c:pt>
                <c:pt idx="2">
                  <c:v>322.94757049999998</c:v>
                </c:pt>
                <c:pt idx="3">
                  <c:v>324.3974915</c:v>
                </c:pt>
                <c:pt idx="4">
                  <c:v>324.172684</c:v>
                </c:pt>
                <c:pt idx="5">
                  <c:v>324.28710899999999</c:v>
                </c:pt>
                <c:pt idx="6">
                  <c:v>323.301941</c:v>
                </c:pt>
                <c:pt idx="7">
                  <c:v>324.59257500000001</c:v>
                </c:pt>
                <c:pt idx="8">
                  <c:v>324.65461700000003</c:v>
                </c:pt>
                <c:pt idx="9">
                  <c:v>327.550003</c:v>
                </c:pt>
                <c:pt idx="10">
                  <c:v>330.11004650000001</c:v>
                </c:pt>
                <c:pt idx="11">
                  <c:v>330.13624600000003</c:v>
                </c:pt>
                <c:pt idx="12">
                  <c:v>329.70877100000001</c:v>
                </c:pt>
                <c:pt idx="13">
                  <c:v>329.53799450000002</c:v>
                </c:pt>
                <c:pt idx="14">
                  <c:v>329.95608500000003</c:v>
                </c:pt>
                <c:pt idx="15">
                  <c:v>330.69923399999999</c:v>
                </c:pt>
                <c:pt idx="16">
                  <c:v>306.1530305</c:v>
                </c:pt>
                <c:pt idx="17">
                  <c:v>307.01635750000003</c:v>
                </c:pt>
                <c:pt idx="18">
                  <c:v>306.43786599999999</c:v>
                </c:pt>
                <c:pt idx="19">
                  <c:v>305.76507549999997</c:v>
                </c:pt>
                <c:pt idx="20">
                  <c:v>305.6332855</c:v>
                </c:pt>
                <c:pt idx="21">
                  <c:v>306.09341449999999</c:v>
                </c:pt>
                <c:pt idx="22">
                  <c:v>306.594559</c:v>
                </c:pt>
                <c:pt idx="23">
                  <c:v>306.345123</c:v>
                </c:pt>
                <c:pt idx="24">
                  <c:v>378.133194</c:v>
                </c:pt>
                <c:pt idx="25">
                  <c:v>378.02171349999998</c:v>
                </c:pt>
                <c:pt idx="26">
                  <c:v>377.61930800000005</c:v>
                </c:pt>
                <c:pt idx="27">
                  <c:v>377.81298850000002</c:v>
                </c:pt>
                <c:pt idx="28">
                  <c:v>378.24340849999999</c:v>
                </c:pt>
                <c:pt idx="29">
                  <c:v>377.37849449999999</c:v>
                </c:pt>
                <c:pt idx="30">
                  <c:v>377.107147</c:v>
                </c:pt>
                <c:pt idx="31">
                  <c:v>378.6529385</c:v>
                </c:pt>
                <c:pt idx="32">
                  <c:v>355.40213</c:v>
                </c:pt>
                <c:pt idx="33">
                  <c:v>355.48731999999995</c:v>
                </c:pt>
                <c:pt idx="34">
                  <c:v>355.5988615</c:v>
                </c:pt>
                <c:pt idx="35">
                  <c:v>355.36409000000003</c:v>
                </c:pt>
                <c:pt idx="36">
                  <c:v>355.37307750000002</c:v>
                </c:pt>
                <c:pt idx="37">
                  <c:v>355.59329200000002</c:v>
                </c:pt>
                <c:pt idx="38">
                  <c:v>355.54396050000003</c:v>
                </c:pt>
                <c:pt idx="39">
                  <c:v>355.44845599999996</c:v>
                </c:pt>
                <c:pt idx="40">
                  <c:v>323.345688</c:v>
                </c:pt>
                <c:pt idx="41">
                  <c:v>323.1553495</c:v>
                </c:pt>
                <c:pt idx="42">
                  <c:v>323.21992499999999</c:v>
                </c:pt>
                <c:pt idx="43">
                  <c:v>323.62065099999995</c:v>
                </c:pt>
                <c:pt idx="44">
                  <c:v>323.12136800000002</c:v>
                </c:pt>
                <c:pt idx="45">
                  <c:v>323.14500450000003</c:v>
                </c:pt>
                <c:pt idx="46">
                  <c:v>322.73530549999998</c:v>
                </c:pt>
                <c:pt idx="47">
                  <c:v>322.981155</c:v>
                </c:pt>
                <c:pt idx="48">
                  <c:v>323.15565500000002</c:v>
                </c:pt>
                <c:pt idx="49">
                  <c:v>322.90997349999998</c:v>
                </c:pt>
                <c:pt idx="50">
                  <c:v>322.80650349999996</c:v>
                </c:pt>
                <c:pt idx="51">
                  <c:v>323.12588499999998</c:v>
                </c:pt>
                <c:pt idx="52">
                  <c:v>308.92401150000001</c:v>
                </c:pt>
                <c:pt idx="53">
                  <c:v>308.91386399999999</c:v>
                </c:pt>
                <c:pt idx="54">
                  <c:v>309.21751449999999</c:v>
                </c:pt>
                <c:pt idx="55">
                  <c:v>309.18095399999999</c:v>
                </c:pt>
                <c:pt idx="56">
                  <c:v>309.15344199999998</c:v>
                </c:pt>
                <c:pt idx="57">
                  <c:v>309.0542605</c:v>
                </c:pt>
                <c:pt idx="58">
                  <c:v>309.39768950000001</c:v>
                </c:pt>
                <c:pt idx="59">
                  <c:v>282.95253000000002</c:v>
                </c:pt>
                <c:pt idx="60">
                  <c:v>282.77517699999999</c:v>
                </c:pt>
                <c:pt idx="61">
                  <c:v>282.80343600000003</c:v>
                </c:pt>
                <c:pt idx="62">
                  <c:v>271.68244949999996</c:v>
                </c:pt>
                <c:pt idx="63">
                  <c:v>271.84310900000003</c:v>
                </c:pt>
                <c:pt idx="64">
                  <c:v>271.97763049999998</c:v>
                </c:pt>
                <c:pt idx="65">
                  <c:v>271.24606349999999</c:v>
                </c:pt>
                <c:pt idx="66">
                  <c:v>271.4580995</c:v>
                </c:pt>
                <c:pt idx="67">
                  <c:v>271.21760600000005</c:v>
                </c:pt>
                <c:pt idx="68">
                  <c:v>272.03247099999999</c:v>
                </c:pt>
                <c:pt idx="69">
                  <c:v>271.89302050000003</c:v>
                </c:pt>
              </c:numCache>
            </c:numRef>
          </c:xVal>
          <c:yVal>
            <c:numRef>
              <c:f>' 10 contours'!$E$2:$E$71</c:f>
              <c:numCache>
                <c:formatCode>General</c:formatCode>
                <c:ptCount val="70"/>
                <c:pt idx="0">
                  <c:v>2.1775820000000294</c:v>
                </c:pt>
                <c:pt idx="1">
                  <c:v>2.5809319999999616</c:v>
                </c:pt>
                <c:pt idx="2">
                  <c:v>2.3269650000000297</c:v>
                </c:pt>
                <c:pt idx="3">
                  <c:v>1.5234370000000013</c:v>
                </c:pt>
                <c:pt idx="4">
                  <c:v>2.6153259999999818</c:v>
                </c:pt>
                <c:pt idx="5">
                  <c:v>1.4391479999999888</c:v>
                </c:pt>
                <c:pt idx="6">
                  <c:v>2.0334480000000212</c:v>
                </c:pt>
                <c:pt idx="7">
                  <c:v>0.35116600000003473</c:v>
                </c:pt>
                <c:pt idx="8">
                  <c:v>-0.71286000000003469</c:v>
                </c:pt>
                <c:pt idx="9">
                  <c:v>2.0348199999999679</c:v>
                </c:pt>
                <c:pt idx="10">
                  <c:v>3.7903000000028442E-2</c:v>
                </c:pt>
                <c:pt idx="11">
                  <c:v>0.949737999999968</c:v>
                </c:pt>
                <c:pt idx="12">
                  <c:v>0.97265600000002905</c:v>
                </c:pt>
                <c:pt idx="13">
                  <c:v>-1.8665770000000066</c:v>
                </c:pt>
                <c:pt idx="14">
                  <c:v>-0.49939000000000533</c:v>
                </c:pt>
                <c:pt idx="15">
                  <c:v>0.73141399999997248</c:v>
                </c:pt>
                <c:pt idx="16">
                  <c:v>-0.39425700000003872</c:v>
                </c:pt>
                <c:pt idx="17">
                  <c:v>2.4490350000000376</c:v>
                </c:pt>
                <c:pt idx="18">
                  <c:v>0.21545400000002246</c:v>
                </c:pt>
                <c:pt idx="19">
                  <c:v>0.99084499999997888</c:v>
                </c:pt>
                <c:pt idx="20">
                  <c:v>0.29006900000001679</c:v>
                </c:pt>
                <c:pt idx="21">
                  <c:v>0.1203610000000026</c:v>
                </c:pt>
                <c:pt idx="22">
                  <c:v>-0.322783999999956</c:v>
                </c:pt>
                <c:pt idx="23">
                  <c:v>-0.26263400000004822</c:v>
                </c:pt>
                <c:pt idx="24">
                  <c:v>1.4612120000000459</c:v>
                </c:pt>
                <c:pt idx="25">
                  <c:v>3.1939390000000003</c:v>
                </c:pt>
                <c:pt idx="26">
                  <c:v>2.5338439999999878</c:v>
                </c:pt>
                <c:pt idx="27">
                  <c:v>0.93615699999998014</c:v>
                </c:pt>
                <c:pt idx="28">
                  <c:v>0.50500499999998283</c:v>
                </c:pt>
                <c:pt idx="29">
                  <c:v>1.6648250000000075</c:v>
                </c:pt>
                <c:pt idx="30">
                  <c:v>1.9115600000000086</c:v>
                </c:pt>
                <c:pt idx="31">
                  <c:v>-0.29379299999999375</c:v>
                </c:pt>
                <c:pt idx="32">
                  <c:v>2.0858759999999847</c:v>
                </c:pt>
                <c:pt idx="33">
                  <c:v>2.2060240000000135</c:v>
                </c:pt>
                <c:pt idx="34">
                  <c:v>2.5556330000000003</c:v>
                </c:pt>
                <c:pt idx="35">
                  <c:v>1.5073540000000207</c:v>
                </c:pt>
                <c:pt idx="36">
                  <c:v>1.5429690000000278</c:v>
                </c:pt>
                <c:pt idx="37">
                  <c:v>2.2855840000000285</c:v>
                </c:pt>
                <c:pt idx="38">
                  <c:v>2.0522770000000037</c:v>
                </c:pt>
                <c:pt idx="39">
                  <c:v>2.4173579999999788</c:v>
                </c:pt>
                <c:pt idx="40">
                  <c:v>2.9181820000000016</c:v>
                </c:pt>
                <c:pt idx="41">
                  <c:v>2.7052310000000261</c:v>
                </c:pt>
                <c:pt idx="42">
                  <c:v>3.2503360000000043</c:v>
                </c:pt>
                <c:pt idx="43">
                  <c:v>2.2977599999999825</c:v>
                </c:pt>
                <c:pt idx="44">
                  <c:v>2.4186399999999821</c:v>
                </c:pt>
                <c:pt idx="45">
                  <c:v>2.7344049999999811</c:v>
                </c:pt>
                <c:pt idx="46">
                  <c:v>2.7580869999999891</c:v>
                </c:pt>
                <c:pt idx="47">
                  <c:v>2.5617979999999534</c:v>
                </c:pt>
                <c:pt idx="48">
                  <c:v>2.9413139999999771</c:v>
                </c:pt>
                <c:pt idx="49">
                  <c:v>3.313842999999963</c:v>
                </c:pt>
                <c:pt idx="50">
                  <c:v>2.8751530000000116</c:v>
                </c:pt>
                <c:pt idx="51">
                  <c:v>2.7194220000000087</c:v>
                </c:pt>
                <c:pt idx="52">
                  <c:v>2.537537000000043</c:v>
                </c:pt>
                <c:pt idx="53">
                  <c:v>2.583344000000011</c:v>
                </c:pt>
                <c:pt idx="54">
                  <c:v>3.1780089999999745</c:v>
                </c:pt>
                <c:pt idx="55">
                  <c:v>2.6217960000000176</c:v>
                </c:pt>
                <c:pt idx="56">
                  <c:v>2.7326659999999947</c:v>
                </c:pt>
                <c:pt idx="57">
                  <c:v>3.1441650000000436</c:v>
                </c:pt>
                <c:pt idx="58">
                  <c:v>3.487212999999997</c:v>
                </c:pt>
                <c:pt idx="59">
                  <c:v>3.0266419999999812</c:v>
                </c:pt>
                <c:pt idx="60">
                  <c:v>2.4385980000000131</c:v>
                </c:pt>
                <c:pt idx="61">
                  <c:v>3.3969119999999862</c:v>
                </c:pt>
                <c:pt idx="62">
                  <c:v>1.7934869999999705</c:v>
                </c:pt>
                <c:pt idx="63">
                  <c:v>2.5093380000000138</c:v>
                </c:pt>
                <c:pt idx="64">
                  <c:v>3.5238650000000007</c:v>
                </c:pt>
                <c:pt idx="65">
                  <c:v>1.2382810000000291</c:v>
                </c:pt>
                <c:pt idx="66">
                  <c:v>1.3028570000000173</c:v>
                </c:pt>
                <c:pt idx="67">
                  <c:v>1.9035339999999792</c:v>
                </c:pt>
                <c:pt idx="68">
                  <c:v>3.8449100000000271</c:v>
                </c:pt>
                <c:pt idx="69">
                  <c:v>3.061004999999966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contours'!$F$2:$F$71</c:f>
              <c:numCache>
                <c:formatCode>General</c:formatCode>
                <c:ptCount val="70"/>
                <c:pt idx="0">
                  <c:v>322.941666</c:v>
                </c:pt>
                <c:pt idx="1">
                  <c:v>323.09487899999999</c:v>
                </c:pt>
                <c:pt idx="2">
                  <c:v>322.94757049999998</c:v>
                </c:pt>
                <c:pt idx="3">
                  <c:v>324.3974915</c:v>
                </c:pt>
                <c:pt idx="4">
                  <c:v>324.172684</c:v>
                </c:pt>
                <c:pt idx="5">
                  <c:v>324.28710899999999</c:v>
                </c:pt>
                <c:pt idx="6">
                  <c:v>323.301941</c:v>
                </c:pt>
                <c:pt idx="7">
                  <c:v>324.59257500000001</c:v>
                </c:pt>
                <c:pt idx="8">
                  <c:v>324.65461700000003</c:v>
                </c:pt>
                <c:pt idx="9">
                  <c:v>327.550003</c:v>
                </c:pt>
                <c:pt idx="10">
                  <c:v>330.11004650000001</c:v>
                </c:pt>
                <c:pt idx="11">
                  <c:v>330.13624600000003</c:v>
                </c:pt>
                <c:pt idx="12">
                  <c:v>329.70877100000001</c:v>
                </c:pt>
                <c:pt idx="13">
                  <c:v>329.53799450000002</c:v>
                </c:pt>
                <c:pt idx="14">
                  <c:v>329.95608500000003</c:v>
                </c:pt>
                <c:pt idx="15">
                  <c:v>330.69923399999999</c:v>
                </c:pt>
                <c:pt idx="16">
                  <c:v>306.1530305</c:v>
                </c:pt>
                <c:pt idx="17">
                  <c:v>307.01635750000003</c:v>
                </c:pt>
                <c:pt idx="18">
                  <c:v>306.43786599999999</c:v>
                </c:pt>
                <c:pt idx="19">
                  <c:v>305.76507549999997</c:v>
                </c:pt>
                <c:pt idx="20">
                  <c:v>305.6332855</c:v>
                </c:pt>
                <c:pt idx="21">
                  <c:v>306.09341449999999</c:v>
                </c:pt>
                <c:pt idx="22">
                  <c:v>306.594559</c:v>
                </c:pt>
                <c:pt idx="23">
                  <c:v>306.345123</c:v>
                </c:pt>
                <c:pt idx="24">
                  <c:v>378.133194</c:v>
                </c:pt>
                <c:pt idx="25">
                  <c:v>378.02171349999998</c:v>
                </c:pt>
                <c:pt idx="26">
                  <c:v>377.61930800000005</c:v>
                </c:pt>
                <c:pt idx="27">
                  <c:v>377.81298850000002</c:v>
                </c:pt>
                <c:pt idx="28">
                  <c:v>378.24340849999999</c:v>
                </c:pt>
                <c:pt idx="29">
                  <c:v>377.37849449999999</c:v>
                </c:pt>
                <c:pt idx="30">
                  <c:v>377.107147</c:v>
                </c:pt>
                <c:pt idx="31">
                  <c:v>378.6529385</c:v>
                </c:pt>
                <c:pt idx="32">
                  <c:v>355.40213</c:v>
                </c:pt>
                <c:pt idx="33">
                  <c:v>355.48731999999995</c:v>
                </c:pt>
                <c:pt idx="34">
                  <c:v>355.5988615</c:v>
                </c:pt>
                <c:pt idx="35">
                  <c:v>355.36409000000003</c:v>
                </c:pt>
                <c:pt idx="36">
                  <c:v>355.37307750000002</c:v>
                </c:pt>
                <c:pt idx="37">
                  <c:v>355.59329200000002</c:v>
                </c:pt>
                <c:pt idx="38">
                  <c:v>355.54396050000003</c:v>
                </c:pt>
                <c:pt idx="39">
                  <c:v>355.44845599999996</c:v>
                </c:pt>
                <c:pt idx="40">
                  <c:v>323.345688</c:v>
                </c:pt>
                <c:pt idx="41">
                  <c:v>323.1553495</c:v>
                </c:pt>
                <c:pt idx="42">
                  <c:v>323.21992499999999</c:v>
                </c:pt>
                <c:pt idx="43">
                  <c:v>323.62065099999995</c:v>
                </c:pt>
                <c:pt idx="44">
                  <c:v>323.12136800000002</c:v>
                </c:pt>
                <c:pt idx="45">
                  <c:v>323.14500450000003</c:v>
                </c:pt>
                <c:pt idx="46">
                  <c:v>322.73530549999998</c:v>
                </c:pt>
                <c:pt idx="47">
                  <c:v>322.981155</c:v>
                </c:pt>
                <c:pt idx="48">
                  <c:v>323.15565500000002</c:v>
                </c:pt>
                <c:pt idx="49">
                  <c:v>322.90997349999998</c:v>
                </c:pt>
                <c:pt idx="50">
                  <c:v>322.80650349999996</c:v>
                </c:pt>
                <c:pt idx="51">
                  <c:v>323.12588499999998</c:v>
                </c:pt>
                <c:pt idx="52">
                  <c:v>308.92401150000001</c:v>
                </c:pt>
                <c:pt idx="53">
                  <c:v>308.91386399999999</c:v>
                </c:pt>
                <c:pt idx="54">
                  <c:v>309.21751449999999</c:v>
                </c:pt>
                <c:pt idx="55">
                  <c:v>309.18095399999999</c:v>
                </c:pt>
                <c:pt idx="56">
                  <c:v>309.15344199999998</c:v>
                </c:pt>
                <c:pt idx="57">
                  <c:v>309.0542605</c:v>
                </c:pt>
                <c:pt idx="58">
                  <c:v>309.39768950000001</c:v>
                </c:pt>
                <c:pt idx="59">
                  <c:v>282.95253000000002</c:v>
                </c:pt>
                <c:pt idx="60">
                  <c:v>282.77517699999999</c:v>
                </c:pt>
                <c:pt idx="61">
                  <c:v>282.80343600000003</c:v>
                </c:pt>
                <c:pt idx="62">
                  <c:v>271.68244949999996</c:v>
                </c:pt>
                <c:pt idx="63">
                  <c:v>271.84310900000003</c:v>
                </c:pt>
                <c:pt idx="64">
                  <c:v>271.97763049999998</c:v>
                </c:pt>
                <c:pt idx="65">
                  <c:v>271.24606349999999</c:v>
                </c:pt>
                <c:pt idx="66">
                  <c:v>271.4580995</c:v>
                </c:pt>
                <c:pt idx="67">
                  <c:v>271.21760600000005</c:v>
                </c:pt>
                <c:pt idx="68">
                  <c:v>272.03247099999999</c:v>
                </c:pt>
                <c:pt idx="69">
                  <c:v>271.89302050000003</c:v>
                </c:pt>
              </c:numCache>
            </c:numRef>
          </c:xVal>
          <c:yVal>
            <c:numRef>
              <c:f>' 10 contours'!$G$2:$G$71</c:f>
              <c:numCache>
                <c:formatCode>General</c:formatCode>
                <c:ptCount val="70"/>
                <c:pt idx="0">
                  <c:v>-0.54930001676223306</c:v>
                </c:pt>
                <c:pt idx="1">
                  <c:v>-0.54930001676223306</c:v>
                </c:pt>
                <c:pt idx="2">
                  <c:v>-0.54930001676223306</c:v>
                </c:pt>
                <c:pt idx="3">
                  <c:v>-0.54930001676223306</c:v>
                </c:pt>
                <c:pt idx="4">
                  <c:v>-0.54930001676223306</c:v>
                </c:pt>
                <c:pt idx="5">
                  <c:v>-0.54930001676223306</c:v>
                </c:pt>
                <c:pt idx="6">
                  <c:v>-0.54930001676223306</c:v>
                </c:pt>
                <c:pt idx="7">
                  <c:v>-0.54930001676223306</c:v>
                </c:pt>
                <c:pt idx="8">
                  <c:v>-0.54930001676223306</c:v>
                </c:pt>
                <c:pt idx="9">
                  <c:v>-0.54930001676223306</c:v>
                </c:pt>
                <c:pt idx="10">
                  <c:v>-0.54930001676223306</c:v>
                </c:pt>
                <c:pt idx="11">
                  <c:v>-0.54930001676223306</c:v>
                </c:pt>
                <c:pt idx="12">
                  <c:v>-0.54930001676223306</c:v>
                </c:pt>
                <c:pt idx="13">
                  <c:v>-0.54930001676223306</c:v>
                </c:pt>
                <c:pt idx="14">
                  <c:v>-0.54930001676223306</c:v>
                </c:pt>
                <c:pt idx="15">
                  <c:v>-0.54930001676223306</c:v>
                </c:pt>
                <c:pt idx="16">
                  <c:v>-0.54930001676223306</c:v>
                </c:pt>
                <c:pt idx="17">
                  <c:v>-0.54930001676223306</c:v>
                </c:pt>
                <c:pt idx="18">
                  <c:v>-0.54930001676223306</c:v>
                </c:pt>
                <c:pt idx="19">
                  <c:v>-0.54930001676223306</c:v>
                </c:pt>
                <c:pt idx="20">
                  <c:v>-0.54930001676223306</c:v>
                </c:pt>
                <c:pt idx="21">
                  <c:v>-0.54930001676223306</c:v>
                </c:pt>
                <c:pt idx="22">
                  <c:v>-0.54930001676223306</c:v>
                </c:pt>
                <c:pt idx="23">
                  <c:v>-0.54930001676223306</c:v>
                </c:pt>
                <c:pt idx="24">
                  <c:v>-0.54930001676223306</c:v>
                </c:pt>
                <c:pt idx="25">
                  <c:v>-0.54930001676223306</c:v>
                </c:pt>
                <c:pt idx="26">
                  <c:v>-0.54930001676223306</c:v>
                </c:pt>
                <c:pt idx="27">
                  <c:v>-0.54930001676223306</c:v>
                </c:pt>
                <c:pt idx="28">
                  <c:v>-0.54930001676223306</c:v>
                </c:pt>
                <c:pt idx="29">
                  <c:v>-0.54930001676223306</c:v>
                </c:pt>
                <c:pt idx="30">
                  <c:v>-0.54930001676223306</c:v>
                </c:pt>
                <c:pt idx="31">
                  <c:v>-0.54930001676223306</c:v>
                </c:pt>
                <c:pt idx="32">
                  <c:v>-0.54930001676223306</c:v>
                </c:pt>
                <c:pt idx="33">
                  <c:v>-0.54930001676223306</c:v>
                </c:pt>
                <c:pt idx="34">
                  <c:v>-0.54930001676223306</c:v>
                </c:pt>
                <c:pt idx="35">
                  <c:v>-0.54930001676223306</c:v>
                </c:pt>
                <c:pt idx="36">
                  <c:v>-0.54930001676223306</c:v>
                </c:pt>
                <c:pt idx="37">
                  <c:v>-0.54930001676223306</c:v>
                </c:pt>
                <c:pt idx="38">
                  <c:v>-0.54930001676223306</c:v>
                </c:pt>
                <c:pt idx="39">
                  <c:v>-0.54930001676223306</c:v>
                </c:pt>
                <c:pt idx="40">
                  <c:v>-0.54930001676223306</c:v>
                </c:pt>
                <c:pt idx="41">
                  <c:v>-0.54930001676223306</c:v>
                </c:pt>
                <c:pt idx="42">
                  <c:v>-0.54930001676223306</c:v>
                </c:pt>
                <c:pt idx="43">
                  <c:v>-0.54930001676223306</c:v>
                </c:pt>
                <c:pt idx="44">
                  <c:v>-0.54930001676223306</c:v>
                </c:pt>
                <c:pt idx="45">
                  <c:v>-0.54930001676223306</c:v>
                </c:pt>
                <c:pt idx="46">
                  <c:v>-0.54930001676223306</c:v>
                </c:pt>
                <c:pt idx="47">
                  <c:v>-0.54930001676223306</c:v>
                </c:pt>
                <c:pt idx="48">
                  <c:v>-0.54930001676223306</c:v>
                </c:pt>
                <c:pt idx="49">
                  <c:v>-0.54930001676223306</c:v>
                </c:pt>
                <c:pt idx="50">
                  <c:v>-0.54930001676223306</c:v>
                </c:pt>
                <c:pt idx="51">
                  <c:v>-0.54930001676223306</c:v>
                </c:pt>
                <c:pt idx="52">
                  <c:v>-0.54930001676223306</c:v>
                </c:pt>
                <c:pt idx="53">
                  <c:v>-0.54930001676223306</c:v>
                </c:pt>
                <c:pt idx="54">
                  <c:v>-0.54930001676223306</c:v>
                </c:pt>
                <c:pt idx="55">
                  <c:v>-0.54930001676223306</c:v>
                </c:pt>
                <c:pt idx="56">
                  <c:v>-0.54930001676223306</c:v>
                </c:pt>
                <c:pt idx="57">
                  <c:v>-0.54930001676223306</c:v>
                </c:pt>
                <c:pt idx="58">
                  <c:v>-0.54930001676223306</c:v>
                </c:pt>
                <c:pt idx="59">
                  <c:v>-0.54930001676223306</c:v>
                </c:pt>
                <c:pt idx="60">
                  <c:v>-0.54930001676223306</c:v>
                </c:pt>
                <c:pt idx="61">
                  <c:v>-0.54930001676223306</c:v>
                </c:pt>
                <c:pt idx="62">
                  <c:v>-0.54930001676223306</c:v>
                </c:pt>
                <c:pt idx="63">
                  <c:v>-0.54930001676223306</c:v>
                </c:pt>
                <c:pt idx="64">
                  <c:v>-0.54930001676223306</c:v>
                </c:pt>
                <c:pt idx="65">
                  <c:v>-0.54930001676223306</c:v>
                </c:pt>
                <c:pt idx="66">
                  <c:v>-0.54930001676223306</c:v>
                </c:pt>
                <c:pt idx="67">
                  <c:v>-0.54930001676223306</c:v>
                </c:pt>
                <c:pt idx="68">
                  <c:v>-0.54930001676223306</c:v>
                </c:pt>
                <c:pt idx="69">
                  <c:v>-0.54930001676223306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contours'!$F$2:$F$71</c:f>
              <c:numCache>
                <c:formatCode>General</c:formatCode>
                <c:ptCount val="70"/>
                <c:pt idx="0">
                  <c:v>322.941666</c:v>
                </c:pt>
                <c:pt idx="1">
                  <c:v>323.09487899999999</c:v>
                </c:pt>
                <c:pt idx="2">
                  <c:v>322.94757049999998</c:v>
                </c:pt>
                <c:pt idx="3">
                  <c:v>324.3974915</c:v>
                </c:pt>
                <c:pt idx="4">
                  <c:v>324.172684</c:v>
                </c:pt>
                <c:pt idx="5">
                  <c:v>324.28710899999999</c:v>
                </c:pt>
                <c:pt idx="6">
                  <c:v>323.301941</c:v>
                </c:pt>
                <c:pt idx="7">
                  <c:v>324.59257500000001</c:v>
                </c:pt>
                <c:pt idx="8">
                  <c:v>324.65461700000003</c:v>
                </c:pt>
                <c:pt idx="9">
                  <c:v>327.550003</c:v>
                </c:pt>
                <c:pt idx="10">
                  <c:v>330.11004650000001</c:v>
                </c:pt>
                <c:pt idx="11">
                  <c:v>330.13624600000003</c:v>
                </c:pt>
                <c:pt idx="12">
                  <c:v>329.70877100000001</c:v>
                </c:pt>
                <c:pt idx="13">
                  <c:v>329.53799450000002</c:v>
                </c:pt>
                <c:pt idx="14">
                  <c:v>329.95608500000003</c:v>
                </c:pt>
                <c:pt idx="15">
                  <c:v>330.69923399999999</c:v>
                </c:pt>
                <c:pt idx="16">
                  <c:v>306.1530305</c:v>
                </c:pt>
                <c:pt idx="17">
                  <c:v>307.01635750000003</c:v>
                </c:pt>
                <c:pt idx="18">
                  <c:v>306.43786599999999</c:v>
                </c:pt>
                <c:pt idx="19">
                  <c:v>305.76507549999997</c:v>
                </c:pt>
                <c:pt idx="20">
                  <c:v>305.6332855</c:v>
                </c:pt>
                <c:pt idx="21">
                  <c:v>306.09341449999999</c:v>
                </c:pt>
                <c:pt idx="22">
                  <c:v>306.594559</c:v>
                </c:pt>
                <c:pt idx="23">
                  <c:v>306.345123</c:v>
                </c:pt>
                <c:pt idx="24">
                  <c:v>378.133194</c:v>
                </c:pt>
                <c:pt idx="25">
                  <c:v>378.02171349999998</c:v>
                </c:pt>
                <c:pt idx="26">
                  <c:v>377.61930800000005</c:v>
                </c:pt>
                <c:pt idx="27">
                  <c:v>377.81298850000002</c:v>
                </c:pt>
                <c:pt idx="28">
                  <c:v>378.24340849999999</c:v>
                </c:pt>
                <c:pt idx="29">
                  <c:v>377.37849449999999</c:v>
                </c:pt>
                <c:pt idx="30">
                  <c:v>377.107147</c:v>
                </c:pt>
                <c:pt idx="31">
                  <c:v>378.6529385</c:v>
                </c:pt>
                <c:pt idx="32">
                  <c:v>355.40213</c:v>
                </c:pt>
                <c:pt idx="33">
                  <c:v>355.48731999999995</c:v>
                </c:pt>
                <c:pt idx="34">
                  <c:v>355.5988615</c:v>
                </c:pt>
                <c:pt idx="35">
                  <c:v>355.36409000000003</c:v>
                </c:pt>
                <c:pt idx="36">
                  <c:v>355.37307750000002</c:v>
                </c:pt>
                <c:pt idx="37">
                  <c:v>355.59329200000002</c:v>
                </c:pt>
                <c:pt idx="38">
                  <c:v>355.54396050000003</c:v>
                </c:pt>
                <c:pt idx="39">
                  <c:v>355.44845599999996</c:v>
                </c:pt>
                <c:pt idx="40">
                  <c:v>323.345688</c:v>
                </c:pt>
                <c:pt idx="41">
                  <c:v>323.1553495</c:v>
                </c:pt>
                <c:pt idx="42">
                  <c:v>323.21992499999999</c:v>
                </c:pt>
                <c:pt idx="43">
                  <c:v>323.62065099999995</c:v>
                </c:pt>
                <c:pt idx="44">
                  <c:v>323.12136800000002</c:v>
                </c:pt>
                <c:pt idx="45">
                  <c:v>323.14500450000003</c:v>
                </c:pt>
                <c:pt idx="46">
                  <c:v>322.73530549999998</c:v>
                </c:pt>
                <c:pt idx="47">
                  <c:v>322.981155</c:v>
                </c:pt>
                <c:pt idx="48">
                  <c:v>323.15565500000002</c:v>
                </c:pt>
                <c:pt idx="49">
                  <c:v>322.90997349999998</c:v>
                </c:pt>
                <c:pt idx="50">
                  <c:v>322.80650349999996</c:v>
                </c:pt>
                <c:pt idx="51">
                  <c:v>323.12588499999998</c:v>
                </c:pt>
                <c:pt idx="52">
                  <c:v>308.92401150000001</c:v>
                </c:pt>
                <c:pt idx="53">
                  <c:v>308.91386399999999</c:v>
                </c:pt>
                <c:pt idx="54">
                  <c:v>309.21751449999999</c:v>
                </c:pt>
                <c:pt idx="55">
                  <c:v>309.18095399999999</c:v>
                </c:pt>
                <c:pt idx="56">
                  <c:v>309.15344199999998</c:v>
                </c:pt>
                <c:pt idx="57">
                  <c:v>309.0542605</c:v>
                </c:pt>
                <c:pt idx="58">
                  <c:v>309.39768950000001</c:v>
                </c:pt>
                <c:pt idx="59">
                  <c:v>282.95253000000002</c:v>
                </c:pt>
                <c:pt idx="60">
                  <c:v>282.77517699999999</c:v>
                </c:pt>
                <c:pt idx="61">
                  <c:v>282.80343600000003</c:v>
                </c:pt>
                <c:pt idx="62">
                  <c:v>271.68244949999996</c:v>
                </c:pt>
                <c:pt idx="63">
                  <c:v>271.84310900000003</c:v>
                </c:pt>
                <c:pt idx="64">
                  <c:v>271.97763049999998</c:v>
                </c:pt>
                <c:pt idx="65">
                  <c:v>271.24606349999999</c:v>
                </c:pt>
                <c:pt idx="66">
                  <c:v>271.4580995</c:v>
                </c:pt>
                <c:pt idx="67">
                  <c:v>271.21760600000005</c:v>
                </c:pt>
                <c:pt idx="68">
                  <c:v>272.03247099999999</c:v>
                </c:pt>
                <c:pt idx="69">
                  <c:v>271.89302050000003</c:v>
                </c:pt>
              </c:numCache>
            </c:numRef>
          </c:xVal>
          <c:yVal>
            <c:numRef>
              <c:f>' 10 contours'!$H$2:$H$71</c:f>
              <c:numCache>
                <c:formatCode>General</c:formatCode>
                <c:ptCount val="70"/>
                <c:pt idx="0">
                  <c:v>4.2683271881908045</c:v>
                </c:pt>
                <c:pt idx="1">
                  <c:v>4.2683271881908045</c:v>
                </c:pt>
                <c:pt idx="2">
                  <c:v>4.2683271881908045</c:v>
                </c:pt>
                <c:pt idx="3">
                  <c:v>4.2683271881908045</c:v>
                </c:pt>
                <c:pt idx="4">
                  <c:v>4.2683271881908045</c:v>
                </c:pt>
                <c:pt idx="5">
                  <c:v>4.2683271881908045</c:v>
                </c:pt>
                <c:pt idx="6">
                  <c:v>4.2683271881908045</c:v>
                </c:pt>
                <c:pt idx="7">
                  <c:v>4.2683271881908045</c:v>
                </c:pt>
                <c:pt idx="8">
                  <c:v>4.2683271881908045</c:v>
                </c:pt>
                <c:pt idx="9">
                  <c:v>4.2683271881908045</c:v>
                </c:pt>
                <c:pt idx="10">
                  <c:v>4.2683271881908045</c:v>
                </c:pt>
                <c:pt idx="11">
                  <c:v>4.2683271881908045</c:v>
                </c:pt>
                <c:pt idx="12">
                  <c:v>4.2683271881908045</c:v>
                </c:pt>
                <c:pt idx="13">
                  <c:v>4.2683271881908045</c:v>
                </c:pt>
                <c:pt idx="14">
                  <c:v>4.2683271881908045</c:v>
                </c:pt>
                <c:pt idx="15">
                  <c:v>4.2683271881908045</c:v>
                </c:pt>
                <c:pt idx="16">
                  <c:v>4.2683271881908045</c:v>
                </c:pt>
                <c:pt idx="17">
                  <c:v>4.2683271881908045</c:v>
                </c:pt>
                <c:pt idx="18">
                  <c:v>4.2683271881908045</c:v>
                </c:pt>
                <c:pt idx="19">
                  <c:v>4.2683271881908045</c:v>
                </c:pt>
                <c:pt idx="20">
                  <c:v>4.2683271881908045</c:v>
                </c:pt>
                <c:pt idx="21">
                  <c:v>4.2683271881908045</c:v>
                </c:pt>
                <c:pt idx="22">
                  <c:v>4.2683271881908045</c:v>
                </c:pt>
                <c:pt idx="23">
                  <c:v>4.2683271881908045</c:v>
                </c:pt>
                <c:pt idx="24">
                  <c:v>4.2683271881908045</c:v>
                </c:pt>
                <c:pt idx="25">
                  <c:v>4.2683271881908045</c:v>
                </c:pt>
                <c:pt idx="26">
                  <c:v>4.2683271881908045</c:v>
                </c:pt>
                <c:pt idx="27">
                  <c:v>4.2683271881908045</c:v>
                </c:pt>
                <c:pt idx="28">
                  <c:v>4.2683271881908045</c:v>
                </c:pt>
                <c:pt idx="29">
                  <c:v>4.2683271881908045</c:v>
                </c:pt>
                <c:pt idx="30">
                  <c:v>4.2683271881908045</c:v>
                </c:pt>
                <c:pt idx="31">
                  <c:v>4.2683271881908045</c:v>
                </c:pt>
                <c:pt idx="32">
                  <c:v>4.2683271881908045</c:v>
                </c:pt>
                <c:pt idx="33">
                  <c:v>4.2683271881908045</c:v>
                </c:pt>
                <c:pt idx="34">
                  <c:v>4.2683271881908045</c:v>
                </c:pt>
                <c:pt idx="35">
                  <c:v>4.2683271881908045</c:v>
                </c:pt>
                <c:pt idx="36">
                  <c:v>4.2683271881908045</c:v>
                </c:pt>
                <c:pt idx="37">
                  <c:v>4.2683271881908045</c:v>
                </c:pt>
                <c:pt idx="38">
                  <c:v>4.2683271881908045</c:v>
                </c:pt>
                <c:pt idx="39">
                  <c:v>4.2683271881908045</c:v>
                </c:pt>
                <c:pt idx="40">
                  <c:v>4.2683271881908045</c:v>
                </c:pt>
                <c:pt idx="41">
                  <c:v>4.2683271881908045</c:v>
                </c:pt>
                <c:pt idx="42">
                  <c:v>4.2683271881908045</c:v>
                </c:pt>
                <c:pt idx="43">
                  <c:v>4.2683271881908045</c:v>
                </c:pt>
                <c:pt idx="44">
                  <c:v>4.2683271881908045</c:v>
                </c:pt>
                <c:pt idx="45">
                  <c:v>4.2683271881908045</c:v>
                </c:pt>
                <c:pt idx="46">
                  <c:v>4.2683271881908045</c:v>
                </c:pt>
                <c:pt idx="47">
                  <c:v>4.2683271881908045</c:v>
                </c:pt>
                <c:pt idx="48">
                  <c:v>4.2683271881908045</c:v>
                </c:pt>
                <c:pt idx="49">
                  <c:v>4.2683271881908045</c:v>
                </c:pt>
                <c:pt idx="50">
                  <c:v>4.2683271881908045</c:v>
                </c:pt>
                <c:pt idx="51">
                  <c:v>4.2683271881908045</c:v>
                </c:pt>
                <c:pt idx="52">
                  <c:v>4.2683271881908045</c:v>
                </c:pt>
                <c:pt idx="53">
                  <c:v>4.2683271881908045</c:v>
                </c:pt>
                <c:pt idx="54">
                  <c:v>4.2683271881908045</c:v>
                </c:pt>
                <c:pt idx="55">
                  <c:v>4.2683271881908045</c:v>
                </c:pt>
                <c:pt idx="56">
                  <c:v>4.2683271881908045</c:v>
                </c:pt>
                <c:pt idx="57">
                  <c:v>4.2683271881908045</c:v>
                </c:pt>
                <c:pt idx="58">
                  <c:v>4.2683271881908045</c:v>
                </c:pt>
                <c:pt idx="59">
                  <c:v>4.2683271881908045</c:v>
                </c:pt>
                <c:pt idx="60">
                  <c:v>4.2683271881908045</c:v>
                </c:pt>
                <c:pt idx="61">
                  <c:v>4.2683271881908045</c:v>
                </c:pt>
                <c:pt idx="62">
                  <c:v>4.2683271881908045</c:v>
                </c:pt>
                <c:pt idx="63">
                  <c:v>4.2683271881908045</c:v>
                </c:pt>
                <c:pt idx="64">
                  <c:v>4.2683271881908045</c:v>
                </c:pt>
                <c:pt idx="65">
                  <c:v>4.2683271881908045</c:v>
                </c:pt>
                <c:pt idx="66">
                  <c:v>4.2683271881908045</c:v>
                </c:pt>
                <c:pt idx="67">
                  <c:v>4.2683271881908045</c:v>
                </c:pt>
                <c:pt idx="68">
                  <c:v>4.2683271881908045</c:v>
                </c:pt>
                <c:pt idx="69">
                  <c:v>4.2683271881908045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contours'!$F$2:$F$71</c:f>
              <c:numCache>
                <c:formatCode>General</c:formatCode>
                <c:ptCount val="70"/>
                <c:pt idx="0">
                  <c:v>322.941666</c:v>
                </c:pt>
                <c:pt idx="1">
                  <c:v>323.09487899999999</c:v>
                </c:pt>
                <c:pt idx="2">
                  <c:v>322.94757049999998</c:v>
                </c:pt>
                <c:pt idx="3">
                  <c:v>324.3974915</c:v>
                </c:pt>
                <c:pt idx="4">
                  <c:v>324.172684</c:v>
                </c:pt>
                <c:pt idx="5">
                  <c:v>324.28710899999999</c:v>
                </c:pt>
                <c:pt idx="6">
                  <c:v>323.301941</c:v>
                </c:pt>
                <c:pt idx="7">
                  <c:v>324.59257500000001</c:v>
                </c:pt>
                <c:pt idx="8">
                  <c:v>324.65461700000003</c:v>
                </c:pt>
                <c:pt idx="9">
                  <c:v>327.550003</c:v>
                </c:pt>
                <c:pt idx="10">
                  <c:v>330.11004650000001</c:v>
                </c:pt>
                <c:pt idx="11">
                  <c:v>330.13624600000003</c:v>
                </c:pt>
                <c:pt idx="12">
                  <c:v>329.70877100000001</c:v>
                </c:pt>
                <c:pt idx="13">
                  <c:v>329.53799450000002</c:v>
                </c:pt>
                <c:pt idx="14">
                  <c:v>329.95608500000003</c:v>
                </c:pt>
                <c:pt idx="15">
                  <c:v>330.69923399999999</c:v>
                </c:pt>
                <c:pt idx="16">
                  <c:v>306.1530305</c:v>
                </c:pt>
                <c:pt idx="17">
                  <c:v>307.01635750000003</c:v>
                </c:pt>
                <c:pt idx="18">
                  <c:v>306.43786599999999</c:v>
                </c:pt>
                <c:pt idx="19">
                  <c:v>305.76507549999997</c:v>
                </c:pt>
                <c:pt idx="20">
                  <c:v>305.6332855</c:v>
                </c:pt>
                <c:pt idx="21">
                  <c:v>306.09341449999999</c:v>
                </c:pt>
                <c:pt idx="22">
                  <c:v>306.594559</c:v>
                </c:pt>
                <c:pt idx="23">
                  <c:v>306.345123</c:v>
                </c:pt>
                <c:pt idx="24">
                  <c:v>378.133194</c:v>
                </c:pt>
                <c:pt idx="25">
                  <c:v>378.02171349999998</c:v>
                </c:pt>
                <c:pt idx="26">
                  <c:v>377.61930800000005</c:v>
                </c:pt>
                <c:pt idx="27">
                  <c:v>377.81298850000002</c:v>
                </c:pt>
                <c:pt idx="28">
                  <c:v>378.24340849999999</c:v>
                </c:pt>
                <c:pt idx="29">
                  <c:v>377.37849449999999</c:v>
                </c:pt>
                <c:pt idx="30">
                  <c:v>377.107147</c:v>
                </c:pt>
                <c:pt idx="31">
                  <c:v>378.6529385</c:v>
                </c:pt>
                <c:pt idx="32">
                  <c:v>355.40213</c:v>
                </c:pt>
                <c:pt idx="33">
                  <c:v>355.48731999999995</c:v>
                </c:pt>
                <c:pt idx="34">
                  <c:v>355.5988615</c:v>
                </c:pt>
                <c:pt idx="35">
                  <c:v>355.36409000000003</c:v>
                </c:pt>
                <c:pt idx="36">
                  <c:v>355.37307750000002</c:v>
                </c:pt>
                <c:pt idx="37">
                  <c:v>355.59329200000002</c:v>
                </c:pt>
                <c:pt idx="38">
                  <c:v>355.54396050000003</c:v>
                </c:pt>
                <c:pt idx="39">
                  <c:v>355.44845599999996</c:v>
                </c:pt>
                <c:pt idx="40">
                  <c:v>323.345688</c:v>
                </c:pt>
                <c:pt idx="41">
                  <c:v>323.1553495</c:v>
                </c:pt>
                <c:pt idx="42">
                  <c:v>323.21992499999999</c:v>
                </c:pt>
                <c:pt idx="43">
                  <c:v>323.62065099999995</c:v>
                </c:pt>
                <c:pt idx="44">
                  <c:v>323.12136800000002</c:v>
                </c:pt>
                <c:pt idx="45">
                  <c:v>323.14500450000003</c:v>
                </c:pt>
                <c:pt idx="46">
                  <c:v>322.73530549999998</c:v>
                </c:pt>
                <c:pt idx="47">
                  <c:v>322.981155</c:v>
                </c:pt>
                <c:pt idx="48">
                  <c:v>323.15565500000002</c:v>
                </c:pt>
                <c:pt idx="49">
                  <c:v>322.90997349999998</c:v>
                </c:pt>
                <c:pt idx="50">
                  <c:v>322.80650349999996</c:v>
                </c:pt>
                <c:pt idx="51">
                  <c:v>323.12588499999998</c:v>
                </c:pt>
                <c:pt idx="52">
                  <c:v>308.92401150000001</c:v>
                </c:pt>
                <c:pt idx="53">
                  <c:v>308.91386399999999</c:v>
                </c:pt>
                <c:pt idx="54">
                  <c:v>309.21751449999999</c:v>
                </c:pt>
                <c:pt idx="55">
                  <c:v>309.18095399999999</c:v>
                </c:pt>
                <c:pt idx="56">
                  <c:v>309.15344199999998</c:v>
                </c:pt>
                <c:pt idx="57">
                  <c:v>309.0542605</c:v>
                </c:pt>
                <c:pt idx="58">
                  <c:v>309.39768950000001</c:v>
                </c:pt>
                <c:pt idx="59">
                  <c:v>282.95253000000002</c:v>
                </c:pt>
                <c:pt idx="60">
                  <c:v>282.77517699999999</c:v>
                </c:pt>
                <c:pt idx="61">
                  <c:v>282.80343600000003</c:v>
                </c:pt>
                <c:pt idx="62">
                  <c:v>271.68244949999996</c:v>
                </c:pt>
                <c:pt idx="63">
                  <c:v>271.84310900000003</c:v>
                </c:pt>
                <c:pt idx="64">
                  <c:v>271.97763049999998</c:v>
                </c:pt>
                <c:pt idx="65">
                  <c:v>271.24606349999999</c:v>
                </c:pt>
                <c:pt idx="66">
                  <c:v>271.4580995</c:v>
                </c:pt>
                <c:pt idx="67">
                  <c:v>271.21760600000005</c:v>
                </c:pt>
                <c:pt idx="68">
                  <c:v>272.03247099999999</c:v>
                </c:pt>
                <c:pt idx="69">
                  <c:v>271.89302050000003</c:v>
                </c:pt>
              </c:numCache>
            </c:numRef>
          </c:xVal>
          <c:yVal>
            <c:numRef>
              <c:f>' 10 contours'!$I$2:$I$71</c:f>
              <c:numCache>
                <c:formatCode>General</c:formatCode>
                <c:ptCount val="70"/>
                <c:pt idx="0">
                  <c:v>1.8595135857142857</c:v>
                </c:pt>
                <c:pt idx="1">
                  <c:v>1.8595135857142857</c:v>
                </c:pt>
                <c:pt idx="2">
                  <c:v>1.8595135857142857</c:v>
                </c:pt>
                <c:pt idx="3">
                  <c:v>1.8595135857142857</c:v>
                </c:pt>
                <c:pt idx="4">
                  <c:v>1.8595135857142857</c:v>
                </c:pt>
                <c:pt idx="5">
                  <c:v>1.8595135857142857</c:v>
                </c:pt>
                <c:pt idx="6">
                  <c:v>1.8595135857142857</c:v>
                </c:pt>
                <c:pt idx="7">
                  <c:v>1.8595135857142857</c:v>
                </c:pt>
                <c:pt idx="8">
                  <c:v>1.8595135857142857</c:v>
                </c:pt>
                <c:pt idx="9">
                  <c:v>1.8595135857142857</c:v>
                </c:pt>
                <c:pt idx="10">
                  <c:v>1.8595135857142857</c:v>
                </c:pt>
                <c:pt idx="11">
                  <c:v>1.8595135857142857</c:v>
                </c:pt>
                <c:pt idx="12">
                  <c:v>1.8595135857142857</c:v>
                </c:pt>
                <c:pt idx="13">
                  <c:v>1.8595135857142857</c:v>
                </c:pt>
                <c:pt idx="14">
                  <c:v>1.8595135857142857</c:v>
                </c:pt>
                <c:pt idx="15">
                  <c:v>1.8595135857142857</c:v>
                </c:pt>
                <c:pt idx="16">
                  <c:v>1.8595135857142857</c:v>
                </c:pt>
                <c:pt idx="17">
                  <c:v>1.8595135857142857</c:v>
                </c:pt>
                <c:pt idx="18">
                  <c:v>1.8595135857142857</c:v>
                </c:pt>
                <c:pt idx="19">
                  <c:v>1.8595135857142857</c:v>
                </c:pt>
                <c:pt idx="20">
                  <c:v>1.8595135857142857</c:v>
                </c:pt>
                <c:pt idx="21">
                  <c:v>1.8595135857142857</c:v>
                </c:pt>
                <c:pt idx="22">
                  <c:v>1.8595135857142857</c:v>
                </c:pt>
                <c:pt idx="23">
                  <c:v>1.8595135857142857</c:v>
                </c:pt>
                <c:pt idx="24">
                  <c:v>1.8595135857142857</c:v>
                </c:pt>
                <c:pt idx="25">
                  <c:v>1.8595135857142857</c:v>
                </c:pt>
                <c:pt idx="26">
                  <c:v>1.8595135857142857</c:v>
                </c:pt>
                <c:pt idx="27">
                  <c:v>1.8595135857142857</c:v>
                </c:pt>
                <c:pt idx="28">
                  <c:v>1.8595135857142857</c:v>
                </c:pt>
                <c:pt idx="29">
                  <c:v>1.8595135857142857</c:v>
                </c:pt>
                <c:pt idx="30">
                  <c:v>1.8595135857142857</c:v>
                </c:pt>
                <c:pt idx="31">
                  <c:v>1.8595135857142857</c:v>
                </c:pt>
                <c:pt idx="32">
                  <c:v>1.8595135857142857</c:v>
                </c:pt>
                <c:pt idx="33">
                  <c:v>1.8595135857142857</c:v>
                </c:pt>
                <c:pt idx="34">
                  <c:v>1.8595135857142857</c:v>
                </c:pt>
                <c:pt idx="35">
                  <c:v>1.8595135857142857</c:v>
                </c:pt>
                <c:pt idx="36">
                  <c:v>1.8595135857142857</c:v>
                </c:pt>
                <c:pt idx="37">
                  <c:v>1.8595135857142857</c:v>
                </c:pt>
                <c:pt idx="38">
                  <c:v>1.8595135857142857</c:v>
                </c:pt>
                <c:pt idx="39">
                  <c:v>1.8595135857142857</c:v>
                </c:pt>
                <c:pt idx="40">
                  <c:v>1.8595135857142857</c:v>
                </c:pt>
                <c:pt idx="41">
                  <c:v>1.8595135857142857</c:v>
                </c:pt>
                <c:pt idx="42">
                  <c:v>1.8595135857142857</c:v>
                </c:pt>
                <c:pt idx="43">
                  <c:v>1.8595135857142857</c:v>
                </c:pt>
                <c:pt idx="44">
                  <c:v>1.8595135857142857</c:v>
                </c:pt>
                <c:pt idx="45">
                  <c:v>1.8595135857142857</c:v>
                </c:pt>
                <c:pt idx="46">
                  <c:v>1.8595135857142857</c:v>
                </c:pt>
                <c:pt idx="47">
                  <c:v>1.8595135857142857</c:v>
                </c:pt>
                <c:pt idx="48">
                  <c:v>1.8595135857142857</c:v>
                </c:pt>
                <c:pt idx="49">
                  <c:v>1.8595135857142857</c:v>
                </c:pt>
                <c:pt idx="50">
                  <c:v>1.8595135857142857</c:v>
                </c:pt>
                <c:pt idx="51">
                  <c:v>1.8595135857142857</c:v>
                </c:pt>
                <c:pt idx="52">
                  <c:v>1.8595135857142857</c:v>
                </c:pt>
                <c:pt idx="53">
                  <c:v>1.8595135857142857</c:v>
                </c:pt>
                <c:pt idx="54">
                  <c:v>1.8595135857142857</c:v>
                </c:pt>
                <c:pt idx="55">
                  <c:v>1.8595135857142857</c:v>
                </c:pt>
                <c:pt idx="56">
                  <c:v>1.8595135857142857</c:v>
                </c:pt>
                <c:pt idx="57">
                  <c:v>1.8595135857142857</c:v>
                </c:pt>
                <c:pt idx="58">
                  <c:v>1.8595135857142857</c:v>
                </c:pt>
                <c:pt idx="59">
                  <c:v>1.8595135857142857</c:v>
                </c:pt>
                <c:pt idx="60">
                  <c:v>1.8595135857142857</c:v>
                </c:pt>
                <c:pt idx="61">
                  <c:v>1.8595135857142857</c:v>
                </c:pt>
                <c:pt idx="62">
                  <c:v>1.8595135857142857</c:v>
                </c:pt>
                <c:pt idx="63">
                  <c:v>1.8595135857142857</c:v>
                </c:pt>
                <c:pt idx="64">
                  <c:v>1.8595135857142857</c:v>
                </c:pt>
                <c:pt idx="65">
                  <c:v>1.8595135857142857</c:v>
                </c:pt>
                <c:pt idx="66">
                  <c:v>1.8595135857142857</c:v>
                </c:pt>
                <c:pt idx="67">
                  <c:v>1.8595135857142857</c:v>
                </c:pt>
                <c:pt idx="68">
                  <c:v>1.8595135857142857</c:v>
                </c:pt>
                <c:pt idx="69">
                  <c:v>1.8595135857142857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468872"/>
        <c:axId val="390469264"/>
      </c:scatterChart>
      <c:valAx>
        <c:axId val="390468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90469264"/>
        <c:crosses val="autoZero"/>
        <c:crossBetween val="midCat"/>
      </c:valAx>
      <c:valAx>
        <c:axId val="390469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90468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Sheet2!$B$1:$B$44</c:f>
              <c:numCache>
                <c:formatCode>General</c:formatCode>
                <c:ptCount val="4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6</c:v>
                </c:pt>
                <c:pt idx="19">
                  <c:v>2</c:v>
                </c:pt>
                <c:pt idx="20">
                  <c:v>3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4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0470048"/>
        <c:axId val="390470440"/>
      </c:barChart>
      <c:catAx>
        <c:axId val="3904700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470440"/>
        <c:crosses val="autoZero"/>
        <c:auto val="1"/>
        <c:lblAlgn val="ctr"/>
        <c:lblOffset val="100"/>
        <c:noMultiLvlLbl val="0"/>
      </c:catAx>
      <c:valAx>
        <c:axId val="390470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470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15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6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11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17</xdr:row>
      <xdr:rowOff>152401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17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7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12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0</xdr:row>
      <xdr:rowOff>171450</xdr:rowOff>
    </xdr:from>
    <xdr:to>
      <xdr:col>10</xdr:col>
      <xdr:colOff>276225</xdr:colOff>
      <xdr:row>15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4"/>
  <sheetViews>
    <sheetView zoomScale="70" zoomScaleNormal="70" workbookViewId="0">
      <pane ySplit="4815" topLeftCell="A65"/>
      <selection activeCell="C2" sqref="C2:D69"/>
      <selection pane="bottomLeft" activeCell="D73" sqref="D73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8" t="s">
        <v>22</v>
      </c>
      <c r="D1" s="18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8215.8203130000002</v>
      </c>
      <c r="D2" s="5">
        <v>8343.4980469999991</v>
      </c>
      <c r="E2" s="5">
        <f t="shared" ref="E2:E7" si="0">D2-C2</f>
        <v>127.67773399999896</v>
      </c>
      <c r="F2">
        <f t="shared" ref="F2:F7" si="1">AVERAGE(C2,D2)</f>
        <v>8279.6591799999987</v>
      </c>
      <c r="G2">
        <f>$G$74</f>
        <v>79.572354455776804</v>
      </c>
      <c r="H2">
        <f>$G$75</f>
        <v>201.65442339716401</v>
      </c>
      <c r="I2">
        <f>$E$70</f>
        <v>140.61338892647041</v>
      </c>
      <c r="J2">
        <f t="shared" ref="J2:J7" si="2">(E2/D2)*100</f>
        <v>1.5302662418181658</v>
      </c>
      <c r="O2">
        <f>D2/C2</f>
        <v>1.0155404730307906</v>
      </c>
      <c r="Y2" s="5"/>
    </row>
    <row r="3" spans="2:26" x14ac:dyDescent="0.25">
      <c r="B3" s="1">
        <v>2</v>
      </c>
      <c r="C3" s="5">
        <v>8212.9785159999992</v>
      </c>
      <c r="D3" s="5">
        <v>8363.8583980000003</v>
      </c>
      <c r="E3" s="5">
        <f t="shared" si="0"/>
        <v>150.87988200000109</v>
      </c>
      <c r="F3">
        <f t="shared" si="1"/>
        <v>8288.4184569999998</v>
      </c>
      <c r="G3">
        <f>$G$74</f>
        <v>79.572354455776804</v>
      </c>
      <c r="H3">
        <f>$G$75</f>
        <v>201.65442339716401</v>
      </c>
      <c r="I3">
        <f>$E$70</f>
        <v>140.61338892647041</v>
      </c>
      <c r="J3">
        <f t="shared" si="2"/>
        <v>1.8039506985924116</v>
      </c>
      <c r="L3" s="16"/>
      <c r="O3">
        <f t="shared" ref="O3:O41" si="3">D3/C3</f>
        <v>1.0183709091295037</v>
      </c>
      <c r="Y3" s="5"/>
    </row>
    <row r="4" spans="2:26" x14ac:dyDescent="0.25">
      <c r="B4" s="1">
        <v>3</v>
      </c>
      <c r="C4" s="5">
        <v>8212.1748050000006</v>
      </c>
      <c r="D4" s="5">
        <v>8349.6171880000002</v>
      </c>
      <c r="E4" s="5">
        <f t="shared" si="0"/>
        <v>137.44238299999961</v>
      </c>
      <c r="F4">
        <f t="shared" si="1"/>
        <v>8280.8959964999995</v>
      </c>
      <c r="G4">
        <f>$G$74</f>
        <v>79.572354455776804</v>
      </c>
      <c r="H4">
        <f>$G$75</f>
        <v>201.65442339716401</v>
      </c>
      <c r="I4">
        <f>$E$70</f>
        <v>140.61338892647041</v>
      </c>
      <c r="J4">
        <f t="shared" si="2"/>
        <v>1.6460920291954302</v>
      </c>
      <c r="O4">
        <f t="shared" si="3"/>
        <v>1.0167364171201418</v>
      </c>
      <c r="Y4" s="5"/>
    </row>
    <row r="5" spans="2:26" x14ac:dyDescent="0.25">
      <c r="B5" s="1">
        <v>4</v>
      </c>
      <c r="C5" s="5">
        <v>8213.6367190000001</v>
      </c>
      <c r="D5" s="5">
        <v>8405.0302730000003</v>
      </c>
      <c r="E5" s="5">
        <f t="shared" si="0"/>
        <v>191.39355400000022</v>
      </c>
      <c r="F5">
        <f t="shared" si="1"/>
        <v>8309.3334959999993</v>
      </c>
      <c r="G5">
        <f>$G$74</f>
        <v>79.572354455776804</v>
      </c>
      <c r="H5">
        <f>$G$75</f>
        <v>201.65442339716401</v>
      </c>
      <c r="I5">
        <f>$E$70</f>
        <v>140.61338892647041</v>
      </c>
      <c r="J5">
        <f t="shared" si="2"/>
        <v>2.2771310487105034</v>
      </c>
      <c r="O5">
        <f t="shared" si="3"/>
        <v>1.0233019258761791</v>
      </c>
      <c r="Y5" s="5"/>
    </row>
    <row r="6" spans="2:26" x14ac:dyDescent="0.25">
      <c r="B6" s="1">
        <v>6</v>
      </c>
      <c r="C6" s="5">
        <v>8222.6591800000006</v>
      </c>
      <c r="D6" s="5">
        <v>8395.9814449999994</v>
      </c>
      <c r="E6" s="5">
        <f t="shared" si="0"/>
        <v>173.32226499999888</v>
      </c>
      <c r="F6">
        <f t="shared" si="1"/>
        <v>8309.3203125</v>
      </c>
      <c r="G6">
        <f>$G$74</f>
        <v>79.572354455776804</v>
      </c>
      <c r="H6">
        <f>$G$75</f>
        <v>201.65442339716401</v>
      </c>
      <c r="I6">
        <f>$E$70</f>
        <v>140.61338892647041</v>
      </c>
      <c r="J6">
        <f t="shared" si="2"/>
        <v>2.0643478804162467</v>
      </c>
      <c r="O6">
        <f t="shared" si="3"/>
        <v>1.0210786147407849</v>
      </c>
      <c r="Y6" s="5"/>
    </row>
    <row r="7" spans="2:26" x14ac:dyDescent="0.25">
      <c r="B7" s="1">
        <v>7</v>
      </c>
      <c r="C7" s="5">
        <v>8231.1152340000008</v>
      </c>
      <c r="D7" s="5">
        <v>8360.7597659999992</v>
      </c>
      <c r="E7" s="5">
        <f t="shared" si="0"/>
        <v>129.64453199999843</v>
      </c>
      <c r="F7">
        <f t="shared" si="1"/>
        <v>8295.9375</v>
      </c>
      <c r="G7">
        <f>$G$74</f>
        <v>79.572354455776804</v>
      </c>
      <c r="H7">
        <f>$G$75</f>
        <v>201.65442339716401</v>
      </c>
      <c r="I7">
        <f>$E$70</f>
        <v>140.61338892647041</v>
      </c>
      <c r="J7">
        <f t="shared" si="2"/>
        <v>1.5506309908246974</v>
      </c>
      <c r="O7">
        <f t="shared" si="3"/>
        <v>1.0157505427046483</v>
      </c>
      <c r="Y7" s="5"/>
    </row>
    <row r="8" spans="2:26" x14ac:dyDescent="0.25">
      <c r="B8" s="1">
        <v>8</v>
      </c>
      <c r="C8" s="5">
        <v>8227.0273440000001</v>
      </c>
      <c r="D8" s="5">
        <v>8377.5400389999995</v>
      </c>
      <c r="E8" s="5">
        <f t="shared" ref="E8:E41" si="4">D8-C8</f>
        <v>150.51269499999944</v>
      </c>
      <c r="F8">
        <f t="shared" ref="F8:F18" si="5">AVERAGE(C8,D8)</f>
        <v>8302.2836915000007</v>
      </c>
      <c r="G8">
        <f>$G$74</f>
        <v>79.572354455776804</v>
      </c>
      <c r="H8">
        <f>$G$75</f>
        <v>201.65442339716401</v>
      </c>
      <c r="I8">
        <f>$E$70</f>
        <v>140.61338892647041</v>
      </c>
      <c r="J8">
        <f t="shared" ref="J8:J41" si="6">(E8/D8)*100</f>
        <v>1.7966216132577941</v>
      </c>
      <c r="O8">
        <f t="shared" si="3"/>
        <v>1.0182949063746298</v>
      </c>
      <c r="Y8" s="5"/>
    </row>
    <row r="9" spans="2:26" x14ac:dyDescent="0.25">
      <c r="B9" s="1">
        <v>9</v>
      </c>
      <c r="C9" s="5">
        <v>8225.4794920000004</v>
      </c>
      <c r="D9" s="5">
        <v>8359.5585940000001</v>
      </c>
      <c r="E9" s="5">
        <f t="shared" si="4"/>
        <v>134.07910199999969</v>
      </c>
      <c r="F9">
        <f t="shared" si="5"/>
        <v>8292.5190430000002</v>
      </c>
      <c r="G9">
        <f>$G$74</f>
        <v>79.572354455776804</v>
      </c>
      <c r="H9">
        <f>$G$75</f>
        <v>201.65442339716401</v>
      </c>
      <c r="I9">
        <f>$E$70</f>
        <v>140.61338892647041</v>
      </c>
      <c r="J9">
        <f t="shared" si="6"/>
        <v>1.6039016951951721</v>
      </c>
      <c r="O9">
        <f t="shared" si="3"/>
        <v>1.0163004603112078</v>
      </c>
      <c r="Y9" s="5"/>
    </row>
    <row r="10" spans="2:26" x14ac:dyDescent="0.25">
      <c r="B10" s="1">
        <v>10</v>
      </c>
      <c r="C10" s="5">
        <v>8361.5117190000001</v>
      </c>
      <c r="D10" s="5">
        <v>8466.0273440000001</v>
      </c>
      <c r="E10" s="5">
        <f t="shared" si="4"/>
        <v>104.515625</v>
      </c>
      <c r="F10">
        <f t="shared" si="5"/>
        <v>8413.7695315000001</v>
      </c>
      <c r="G10">
        <f>$G$74</f>
        <v>79.572354455776804</v>
      </c>
      <c r="H10">
        <f>$G$75</f>
        <v>201.65442339716401</v>
      </c>
      <c r="I10">
        <f>$E$70</f>
        <v>140.61338892647041</v>
      </c>
      <c r="J10">
        <f t="shared" si="6"/>
        <v>1.234529735768829</v>
      </c>
      <c r="O10">
        <f t="shared" si="3"/>
        <v>1.0124996087444937</v>
      </c>
      <c r="Y10" s="5"/>
    </row>
    <row r="11" spans="2:26" x14ac:dyDescent="0.25">
      <c r="B11" s="1">
        <v>11</v>
      </c>
      <c r="C11" s="5">
        <v>8384.5537110000005</v>
      </c>
      <c r="D11" s="5">
        <v>8547.1220699999994</v>
      </c>
      <c r="E11" s="5">
        <f t="shared" si="4"/>
        <v>162.56835899999896</v>
      </c>
      <c r="F11">
        <f t="shared" si="5"/>
        <v>8465.837890499999</v>
      </c>
      <c r="G11">
        <f>$G$74</f>
        <v>79.572354455776804</v>
      </c>
      <c r="H11">
        <f>$G$75</f>
        <v>201.65442339716401</v>
      </c>
      <c r="I11">
        <f>$E$70</f>
        <v>140.61338892647041</v>
      </c>
      <c r="J11">
        <f t="shared" si="6"/>
        <v>1.9020245372486997</v>
      </c>
      <c r="O11">
        <f t="shared" si="3"/>
        <v>1.0193890294705512</v>
      </c>
      <c r="Y11" s="5"/>
    </row>
    <row r="12" spans="2:26" x14ac:dyDescent="0.25">
      <c r="B12" s="1">
        <v>12</v>
      </c>
      <c r="C12" s="5">
        <v>8384.1630860000005</v>
      </c>
      <c r="D12" s="5">
        <v>8574.1699219999991</v>
      </c>
      <c r="E12" s="5">
        <f t="shared" si="4"/>
        <v>190.00683599999866</v>
      </c>
      <c r="F12">
        <f t="shared" si="5"/>
        <v>8479.1665040000007</v>
      </c>
      <c r="G12">
        <f>$G$74</f>
        <v>79.572354455776804</v>
      </c>
      <c r="H12">
        <f>$G$75</f>
        <v>201.65442339716401</v>
      </c>
      <c r="I12">
        <f>$E$70</f>
        <v>140.61338892647041</v>
      </c>
      <c r="J12">
        <f t="shared" si="6"/>
        <v>2.2160376774487567</v>
      </c>
      <c r="O12">
        <f t="shared" si="3"/>
        <v>1.0226625882692186</v>
      </c>
      <c r="Y12" s="5"/>
    </row>
    <row r="13" spans="2:26" x14ac:dyDescent="0.25">
      <c r="B13" s="1">
        <v>13</v>
      </c>
      <c r="C13" s="5">
        <v>8374.640625</v>
      </c>
      <c r="D13" s="5">
        <v>8555.046875</v>
      </c>
      <c r="E13" s="5">
        <f t="shared" si="4"/>
        <v>180.40625</v>
      </c>
      <c r="F13">
        <f t="shared" si="5"/>
        <v>8464.84375</v>
      </c>
      <c r="G13">
        <f>$G$74</f>
        <v>79.572354455776804</v>
      </c>
      <c r="H13">
        <f>$G$75</f>
        <v>201.65442339716401</v>
      </c>
      <c r="I13">
        <f>$E$70</f>
        <v>140.61338892647041</v>
      </c>
      <c r="J13">
        <f t="shared" si="6"/>
        <v>2.1087698598962965</v>
      </c>
      <c r="O13">
        <f t="shared" si="3"/>
        <v>1.0215419691516614</v>
      </c>
      <c r="Y13" s="5"/>
    </row>
    <row r="14" spans="2:26" x14ac:dyDescent="0.25">
      <c r="B14" s="1">
        <v>14</v>
      </c>
      <c r="C14" s="5">
        <v>8389.5009769999997</v>
      </c>
      <c r="D14" s="5">
        <v>8468.6445309999999</v>
      </c>
      <c r="E14" s="5">
        <f t="shared" si="4"/>
        <v>79.143554000000222</v>
      </c>
      <c r="F14">
        <f t="shared" si="5"/>
        <v>8429.0727540000007</v>
      </c>
      <c r="G14">
        <f>$G$74</f>
        <v>79.572354455776804</v>
      </c>
      <c r="H14">
        <f>$G$75</f>
        <v>201.65442339716401</v>
      </c>
      <c r="I14">
        <f>$E$70</f>
        <v>140.61338892647041</v>
      </c>
      <c r="J14">
        <f t="shared" si="6"/>
        <v>0.93454806976831206</v>
      </c>
      <c r="O14">
        <f t="shared" si="3"/>
        <v>1.0094336426227226</v>
      </c>
      <c r="Y14" s="5"/>
    </row>
    <row r="15" spans="2:26" x14ac:dyDescent="0.25">
      <c r="B15" s="1">
        <v>16</v>
      </c>
      <c r="C15">
        <v>8379.9208980000003</v>
      </c>
      <c r="D15">
        <v>8526.7167969999991</v>
      </c>
      <c r="E15" s="5">
        <f t="shared" si="4"/>
        <v>146.79589899999883</v>
      </c>
      <c r="F15">
        <f t="shared" si="5"/>
        <v>8453.3188474999988</v>
      </c>
      <c r="G15">
        <f>$G$74</f>
        <v>79.572354455776804</v>
      </c>
      <c r="H15">
        <f>$G$75</f>
        <v>201.65442339716401</v>
      </c>
      <c r="I15">
        <f>$E$70</f>
        <v>140.61338892647041</v>
      </c>
      <c r="J15">
        <f t="shared" si="6"/>
        <v>1.7215993270897283</v>
      </c>
      <c r="O15">
        <f t="shared" si="3"/>
        <v>1.0175175757369064</v>
      </c>
      <c r="Y15" s="5"/>
    </row>
    <row r="16" spans="2:26" x14ac:dyDescent="0.25">
      <c r="B16" s="1">
        <v>18</v>
      </c>
      <c r="C16">
        <v>7236.8935549999997</v>
      </c>
      <c r="D16">
        <v>7342.8032229999999</v>
      </c>
      <c r="E16" s="5">
        <f t="shared" si="4"/>
        <v>105.90966800000024</v>
      </c>
      <c r="F16">
        <f t="shared" si="5"/>
        <v>7289.8483889999998</v>
      </c>
      <c r="G16">
        <f>$G$74</f>
        <v>79.572354455776804</v>
      </c>
      <c r="H16">
        <f>$G$75</f>
        <v>201.65442339716401</v>
      </c>
      <c r="I16">
        <f>$E$70</f>
        <v>140.61338892647041</v>
      </c>
      <c r="J16">
        <f t="shared" si="6"/>
        <v>1.4423601556999022</v>
      </c>
      <c r="O16">
        <f t="shared" si="3"/>
        <v>1.0146346864431668</v>
      </c>
      <c r="Y16" s="5"/>
    </row>
    <row r="17" spans="2:25" x14ac:dyDescent="0.25">
      <c r="B17" s="1">
        <v>20</v>
      </c>
      <c r="C17">
        <v>7245.4101559999999</v>
      </c>
      <c r="D17">
        <v>7373.9013670000004</v>
      </c>
      <c r="E17" s="5">
        <f t="shared" si="4"/>
        <v>128.49121100000048</v>
      </c>
      <c r="F17">
        <f t="shared" si="5"/>
        <v>7309.6557615000002</v>
      </c>
      <c r="G17">
        <f>$G$74</f>
        <v>79.572354455776804</v>
      </c>
      <c r="H17">
        <f>$G$75</f>
        <v>201.65442339716401</v>
      </c>
      <c r="I17">
        <f>$E$70</f>
        <v>140.61338892647041</v>
      </c>
      <c r="J17">
        <f t="shared" si="6"/>
        <v>1.7425132857761001</v>
      </c>
      <c r="O17">
        <f t="shared" si="3"/>
        <v>1.0177341528268893</v>
      </c>
      <c r="Y17" s="5"/>
    </row>
    <row r="18" spans="2:25" x14ac:dyDescent="0.25">
      <c r="B18" s="1">
        <v>21</v>
      </c>
      <c r="C18">
        <v>7236.3334960000002</v>
      </c>
      <c r="D18">
        <v>7360.7294920000004</v>
      </c>
      <c r="E18" s="5">
        <f t="shared" si="4"/>
        <v>124.3959960000002</v>
      </c>
      <c r="F18">
        <f t="shared" si="5"/>
        <v>7298.5314940000007</v>
      </c>
      <c r="G18">
        <f>$G$74</f>
        <v>79.572354455776804</v>
      </c>
      <c r="H18">
        <f>$G$75</f>
        <v>201.65442339716401</v>
      </c>
      <c r="I18">
        <f>$E$70</f>
        <v>140.61338892647041</v>
      </c>
      <c r="J18">
        <f t="shared" si="6"/>
        <v>1.6899954839421805</v>
      </c>
      <c r="O18">
        <f t="shared" si="3"/>
        <v>1.0171904730577663</v>
      </c>
      <c r="Y18" s="5"/>
    </row>
    <row r="19" spans="2:25" x14ac:dyDescent="0.25">
      <c r="B19" s="1">
        <v>23</v>
      </c>
      <c r="C19">
        <v>7234.6088870000003</v>
      </c>
      <c r="D19">
        <v>7338.2338870000003</v>
      </c>
      <c r="E19" s="5">
        <f t="shared" si="4"/>
        <v>103.625</v>
      </c>
      <c r="F19">
        <f t="shared" ref="F19:F41" si="7">AVERAGE(C19,D19)</f>
        <v>7286.4213870000003</v>
      </c>
      <c r="G19">
        <f>$G$74</f>
        <v>79.572354455776804</v>
      </c>
      <c r="H19">
        <f>$G$75</f>
        <v>201.65442339716401</v>
      </c>
      <c r="I19">
        <f>$E$70</f>
        <v>140.61338892647041</v>
      </c>
      <c r="J19">
        <f t="shared" si="6"/>
        <v>1.4121245192739929</v>
      </c>
      <c r="O19">
        <f t="shared" si="3"/>
        <v>1.0143235110036433</v>
      </c>
      <c r="Y19" s="5"/>
    </row>
    <row r="20" spans="2:25" x14ac:dyDescent="0.25">
      <c r="B20" s="1">
        <v>24</v>
      </c>
      <c r="C20">
        <v>7245.3706050000001</v>
      </c>
      <c r="D20">
        <v>7352.1547849999997</v>
      </c>
      <c r="E20" s="5">
        <f t="shared" si="4"/>
        <v>106.78417999999965</v>
      </c>
      <c r="F20">
        <f t="shared" si="7"/>
        <v>7298.7626949999994</v>
      </c>
      <c r="G20">
        <f>$G$74</f>
        <v>79.572354455776804</v>
      </c>
      <c r="H20">
        <f>$G$75</f>
        <v>201.65442339716401</v>
      </c>
      <c r="I20">
        <f>$E$70</f>
        <v>140.61338892647041</v>
      </c>
      <c r="J20">
        <f t="shared" si="6"/>
        <v>1.452420183234753</v>
      </c>
      <c r="O20">
        <f t="shared" si="3"/>
        <v>1.0147382633438113</v>
      </c>
      <c r="Y20" s="5"/>
    </row>
    <row r="21" spans="2:25" x14ac:dyDescent="0.25">
      <c r="B21" s="1">
        <v>25</v>
      </c>
      <c r="C21">
        <v>7249.1445309999999</v>
      </c>
      <c r="D21">
        <v>7367.859375</v>
      </c>
      <c r="E21" s="5">
        <f t="shared" si="4"/>
        <v>118.71484400000008</v>
      </c>
      <c r="F21">
        <f t="shared" si="7"/>
        <v>7308.501953</v>
      </c>
      <c r="G21">
        <f>$G$74</f>
        <v>79.572354455776804</v>
      </c>
      <c r="H21">
        <f>$G$75</f>
        <v>201.65442339716401</v>
      </c>
      <c r="I21">
        <f>$E$70</f>
        <v>140.61338892647041</v>
      </c>
      <c r="J21">
        <f t="shared" si="6"/>
        <v>1.6112528477784647</v>
      </c>
      <c r="O21">
        <f t="shared" si="3"/>
        <v>1.0163763935857992</v>
      </c>
      <c r="Y21" s="5"/>
    </row>
    <row r="22" spans="2:25" x14ac:dyDescent="0.25">
      <c r="B22" s="1">
        <v>26</v>
      </c>
      <c r="C22">
        <v>7248.9448240000002</v>
      </c>
      <c r="D22">
        <v>7355.7919920000004</v>
      </c>
      <c r="E22" s="5">
        <f t="shared" si="4"/>
        <v>106.84716800000024</v>
      </c>
      <c r="F22">
        <f t="shared" si="7"/>
        <v>7302.3684080000003</v>
      </c>
      <c r="G22">
        <f>$G$74</f>
        <v>79.572354455776804</v>
      </c>
      <c r="H22">
        <f>$G$75</f>
        <v>201.65442339716401</v>
      </c>
      <c r="I22">
        <f>$E$70</f>
        <v>140.61338892647041</v>
      </c>
      <c r="J22">
        <f t="shared" si="6"/>
        <v>1.4525583120920889</v>
      </c>
      <c r="O22">
        <f t="shared" si="3"/>
        <v>1.0147396856500064</v>
      </c>
      <c r="Y22" s="5"/>
    </row>
    <row r="23" spans="2:25" x14ac:dyDescent="0.25">
      <c r="B23" s="1">
        <v>27</v>
      </c>
      <c r="C23">
        <v>11217.037109000001</v>
      </c>
      <c r="D23">
        <v>11372.685546999999</v>
      </c>
      <c r="E23" s="5">
        <f t="shared" si="4"/>
        <v>155.64843799999835</v>
      </c>
      <c r="F23">
        <f t="shared" si="7"/>
        <v>11294.861327999999</v>
      </c>
      <c r="G23">
        <f>$G$74</f>
        <v>79.572354455776804</v>
      </c>
      <c r="H23">
        <f>$G$75</f>
        <v>201.65442339716401</v>
      </c>
      <c r="I23">
        <f>$E$70</f>
        <v>140.61338892647041</v>
      </c>
      <c r="J23">
        <f t="shared" si="6"/>
        <v>1.3686163866638945</v>
      </c>
      <c r="O23">
        <f t="shared" si="3"/>
        <v>1.0138760740904667</v>
      </c>
      <c r="Y23" s="5"/>
    </row>
    <row r="24" spans="2:25" x14ac:dyDescent="0.25">
      <c r="B24" s="1">
        <v>30</v>
      </c>
      <c r="C24">
        <v>11213.862305000001</v>
      </c>
      <c r="D24">
        <v>11374.915039</v>
      </c>
      <c r="E24" s="5">
        <f t="shared" si="4"/>
        <v>161.05273399999896</v>
      </c>
      <c r="F24">
        <f t="shared" si="7"/>
        <v>11294.388672000001</v>
      </c>
      <c r="G24">
        <f>$G$74</f>
        <v>79.572354455776804</v>
      </c>
      <c r="H24">
        <f>$G$75</f>
        <v>201.65442339716401</v>
      </c>
      <c r="I24">
        <f>$E$70</f>
        <v>140.61338892647041</v>
      </c>
      <c r="J24">
        <f t="shared" si="6"/>
        <v>1.4158587861783059</v>
      </c>
      <c r="O24">
        <f t="shared" si="3"/>
        <v>1.0143619325455948</v>
      </c>
      <c r="Y24" s="5"/>
    </row>
    <row r="25" spans="2:25" x14ac:dyDescent="0.25">
      <c r="B25" s="1">
        <v>31</v>
      </c>
      <c r="C25">
        <v>11225.254883</v>
      </c>
      <c r="D25">
        <v>11336.489258</v>
      </c>
      <c r="E25" s="5">
        <f t="shared" si="4"/>
        <v>111.234375</v>
      </c>
      <c r="F25">
        <f t="shared" si="7"/>
        <v>11280.8720705</v>
      </c>
      <c r="G25">
        <f>$G$74</f>
        <v>79.572354455776804</v>
      </c>
      <c r="H25">
        <f>$G$75</f>
        <v>201.65442339716401</v>
      </c>
      <c r="I25">
        <f>$E$70</f>
        <v>140.61338892647041</v>
      </c>
      <c r="J25">
        <f t="shared" si="6"/>
        <v>0.98120654876908631</v>
      </c>
      <c r="O25">
        <f t="shared" si="3"/>
        <v>1.0099092961504561</v>
      </c>
      <c r="Y25" s="5"/>
    </row>
    <row r="26" spans="2:25" x14ac:dyDescent="0.25">
      <c r="B26" s="1">
        <v>32</v>
      </c>
      <c r="C26">
        <v>11223.577148</v>
      </c>
      <c r="D26">
        <v>11349.431640999999</v>
      </c>
      <c r="E26" s="5">
        <f t="shared" si="4"/>
        <v>125.85449299999891</v>
      </c>
      <c r="F26">
        <f t="shared" si="7"/>
        <v>11286.5043945</v>
      </c>
      <c r="G26">
        <f>$G$74</f>
        <v>79.572354455776804</v>
      </c>
      <c r="H26">
        <f>$G$75</f>
        <v>201.65442339716401</v>
      </c>
      <c r="I26">
        <f>$E$70</f>
        <v>140.61338892647041</v>
      </c>
      <c r="J26">
        <f t="shared" si="6"/>
        <v>1.1089056877997978</v>
      </c>
      <c r="O26">
        <f t="shared" si="3"/>
        <v>1.0112134029410067</v>
      </c>
      <c r="Y26" s="5"/>
    </row>
    <row r="27" spans="2:25" x14ac:dyDescent="0.25">
      <c r="B27" s="1">
        <v>33</v>
      </c>
      <c r="C27">
        <v>11194.611328000001</v>
      </c>
      <c r="D27">
        <v>11332.644531</v>
      </c>
      <c r="E27" s="5">
        <f t="shared" si="4"/>
        <v>138.03320299999905</v>
      </c>
      <c r="F27">
        <f t="shared" si="7"/>
        <v>11263.6279295</v>
      </c>
      <c r="G27">
        <f>$G$74</f>
        <v>79.572354455776804</v>
      </c>
      <c r="H27">
        <f>$G$75</f>
        <v>201.65442339716401</v>
      </c>
      <c r="I27">
        <f>$E$70</f>
        <v>140.61338892647041</v>
      </c>
      <c r="J27">
        <f t="shared" si="6"/>
        <v>1.2180140533166348</v>
      </c>
      <c r="O27">
        <f t="shared" si="3"/>
        <v>1.0123303256321861</v>
      </c>
      <c r="Y27" s="5"/>
    </row>
    <row r="28" spans="2:25" x14ac:dyDescent="0.25">
      <c r="B28" s="1">
        <v>34</v>
      </c>
      <c r="C28">
        <v>11199.916015999999</v>
      </c>
      <c r="D28">
        <v>11350.336914</v>
      </c>
      <c r="E28" s="5">
        <f t="shared" si="4"/>
        <v>150.42089800000031</v>
      </c>
      <c r="F28">
        <f t="shared" si="7"/>
        <v>11275.126464999999</v>
      </c>
      <c r="G28">
        <f>$G$74</f>
        <v>79.572354455776804</v>
      </c>
      <c r="H28">
        <f>$G$75</f>
        <v>201.65442339716401</v>
      </c>
      <c r="I28">
        <f>$E$70</f>
        <v>140.61338892647041</v>
      </c>
      <c r="J28">
        <f t="shared" si="6"/>
        <v>1.3252549165696097</v>
      </c>
      <c r="O28">
        <f t="shared" si="3"/>
        <v>1.0134305380312774</v>
      </c>
      <c r="Y28" s="5"/>
    </row>
    <row r="29" spans="2:25" x14ac:dyDescent="0.25">
      <c r="B29" s="1">
        <v>35</v>
      </c>
      <c r="C29">
        <v>9938.3359380000002</v>
      </c>
      <c r="D29">
        <v>10058.381836</v>
      </c>
      <c r="E29" s="5">
        <f t="shared" si="4"/>
        <v>120.04589800000031</v>
      </c>
      <c r="F29">
        <f t="shared" si="7"/>
        <v>9998.3588870000003</v>
      </c>
      <c r="G29">
        <f>$G$74</f>
        <v>79.572354455776804</v>
      </c>
      <c r="H29">
        <f>$G$75</f>
        <v>201.65442339716401</v>
      </c>
      <c r="I29">
        <f>$E$70</f>
        <v>140.61338892647041</v>
      </c>
      <c r="J29">
        <f t="shared" si="6"/>
        <v>1.1934911594859472</v>
      </c>
      <c r="O29">
        <f t="shared" si="3"/>
        <v>1.0120790742785213</v>
      </c>
      <c r="Y29" s="5"/>
    </row>
    <row r="30" spans="2:25" x14ac:dyDescent="0.25">
      <c r="B30" s="1">
        <v>36</v>
      </c>
      <c r="C30">
        <v>9938.8398440000001</v>
      </c>
      <c r="D30">
        <v>10066.366211</v>
      </c>
      <c r="E30" s="5">
        <f t="shared" si="4"/>
        <v>127.52636700000039</v>
      </c>
      <c r="F30">
        <f t="shared" si="7"/>
        <v>10002.603027500001</v>
      </c>
      <c r="G30">
        <f>$G$74</f>
        <v>79.572354455776804</v>
      </c>
      <c r="H30">
        <f>$G$75</f>
        <v>201.65442339716401</v>
      </c>
      <c r="I30">
        <f>$E$70</f>
        <v>140.61338892647041</v>
      </c>
      <c r="J30">
        <f t="shared" si="6"/>
        <v>1.2668560265634505</v>
      </c>
      <c r="O30">
        <f t="shared" si="3"/>
        <v>1.0128311119810414</v>
      </c>
      <c r="Y30" s="5"/>
    </row>
    <row r="31" spans="2:25" x14ac:dyDescent="0.25">
      <c r="B31" s="1">
        <v>37</v>
      </c>
      <c r="C31">
        <v>9932.5136719999991</v>
      </c>
      <c r="D31">
        <v>10080.285156</v>
      </c>
      <c r="E31" s="5">
        <f t="shared" si="4"/>
        <v>147.77148400000078</v>
      </c>
      <c r="F31">
        <f t="shared" si="7"/>
        <v>10006.399414</v>
      </c>
      <c r="G31">
        <f>$G$74</f>
        <v>79.572354455776804</v>
      </c>
      <c r="H31">
        <f>$G$75</f>
        <v>201.65442339716401</v>
      </c>
      <c r="I31">
        <f>$E$70</f>
        <v>140.61338892647041</v>
      </c>
      <c r="J31">
        <f t="shared" si="6"/>
        <v>1.4659454738940998</v>
      </c>
      <c r="O31">
        <f t="shared" si="3"/>
        <v>1.0148775515322543</v>
      </c>
      <c r="Y31" s="5"/>
    </row>
    <row r="32" spans="2:25" x14ac:dyDescent="0.25">
      <c r="B32" s="1">
        <v>38</v>
      </c>
      <c r="C32">
        <v>9952.4101559999999</v>
      </c>
      <c r="D32">
        <v>10040.625977</v>
      </c>
      <c r="E32" s="5">
        <f t="shared" si="4"/>
        <v>88.215820999999778</v>
      </c>
      <c r="F32">
        <f t="shared" si="7"/>
        <v>9996.5180665000007</v>
      </c>
      <c r="G32">
        <f>$G$74</f>
        <v>79.572354455776804</v>
      </c>
      <c r="H32">
        <f>$G$75</f>
        <v>201.65442339716401</v>
      </c>
      <c r="I32">
        <f>$E$70</f>
        <v>140.61338892647041</v>
      </c>
      <c r="J32">
        <f t="shared" si="6"/>
        <v>0.87858885693058597</v>
      </c>
      <c r="O32">
        <f t="shared" si="3"/>
        <v>1.00886376461754</v>
      </c>
      <c r="Y32" s="5"/>
    </row>
    <row r="33" spans="2:25" x14ac:dyDescent="0.25">
      <c r="B33" s="1">
        <v>39</v>
      </c>
      <c r="C33">
        <v>9951.0214840000008</v>
      </c>
      <c r="D33">
        <v>10042.099609000001</v>
      </c>
      <c r="E33" s="5">
        <f t="shared" si="4"/>
        <v>91.078125</v>
      </c>
      <c r="F33">
        <f t="shared" si="7"/>
        <v>9996.5605465000008</v>
      </c>
      <c r="G33">
        <f>$G$74</f>
        <v>79.572354455776804</v>
      </c>
      <c r="H33">
        <f>$G$75</f>
        <v>201.65442339716401</v>
      </c>
      <c r="I33">
        <f>$E$70</f>
        <v>140.61338892647041</v>
      </c>
      <c r="J33">
        <f t="shared" si="6"/>
        <v>0.90696297135285653</v>
      </c>
      <c r="O33">
        <f t="shared" si="3"/>
        <v>1.0091526407762703</v>
      </c>
      <c r="Y33" s="5"/>
    </row>
    <row r="34" spans="2:25" x14ac:dyDescent="0.25">
      <c r="B34" s="1">
        <v>40</v>
      </c>
      <c r="C34">
        <v>9947.0341800000006</v>
      </c>
      <c r="D34">
        <v>10065.004883</v>
      </c>
      <c r="E34" s="5">
        <f t="shared" si="4"/>
        <v>117.97070299999905</v>
      </c>
      <c r="F34">
        <f t="shared" si="7"/>
        <v>10006.0195315</v>
      </c>
      <c r="G34">
        <f>$G$74</f>
        <v>79.572354455776804</v>
      </c>
      <c r="H34">
        <f>$G$75</f>
        <v>201.65442339716401</v>
      </c>
      <c r="I34">
        <f>$E$70</f>
        <v>140.61338892647041</v>
      </c>
      <c r="J34">
        <f t="shared" si="6"/>
        <v>1.1720878864078248</v>
      </c>
      <c r="O34">
        <f t="shared" si="3"/>
        <v>1.0118598871648794</v>
      </c>
      <c r="Y34" s="5"/>
    </row>
    <row r="35" spans="2:25" x14ac:dyDescent="0.25">
      <c r="B35" s="1">
        <v>41</v>
      </c>
      <c r="C35">
        <v>9930.1445309999999</v>
      </c>
      <c r="D35">
        <v>10069.958008</v>
      </c>
      <c r="E35" s="5">
        <f t="shared" si="4"/>
        <v>139.81347699999969</v>
      </c>
      <c r="F35">
        <f t="shared" si="7"/>
        <v>10000.0512695</v>
      </c>
      <c r="G35">
        <f>$G$74</f>
        <v>79.572354455776804</v>
      </c>
      <c r="H35">
        <f>$G$75</f>
        <v>201.65442339716401</v>
      </c>
      <c r="I35">
        <f>$E$70</f>
        <v>140.61338892647041</v>
      </c>
      <c r="J35">
        <f t="shared" si="6"/>
        <v>1.3884216487191503</v>
      </c>
      <c r="O35">
        <f t="shared" si="3"/>
        <v>1.0140797021194938</v>
      </c>
      <c r="Y35" s="5"/>
    </row>
    <row r="36" spans="2:25" x14ac:dyDescent="0.25">
      <c r="B36" s="1">
        <v>42</v>
      </c>
      <c r="C36">
        <v>8000.5415039999998</v>
      </c>
      <c r="D36">
        <v>8154.3027339999999</v>
      </c>
      <c r="E36" s="5">
        <f t="shared" si="4"/>
        <v>153.76123000000007</v>
      </c>
      <c r="F36">
        <f t="shared" si="7"/>
        <v>8077.4221189999998</v>
      </c>
      <c r="G36">
        <f>$G$74</f>
        <v>79.572354455776804</v>
      </c>
      <c r="H36">
        <f>$G$75</f>
        <v>201.65442339716401</v>
      </c>
      <c r="I36">
        <f>$E$70</f>
        <v>140.61338892647041</v>
      </c>
      <c r="J36">
        <f t="shared" si="6"/>
        <v>1.8856453459703018</v>
      </c>
      <c r="O36">
        <f t="shared" si="3"/>
        <v>1.0192188528642874</v>
      </c>
      <c r="Y36" s="5"/>
    </row>
    <row r="37" spans="2:25" x14ac:dyDescent="0.25">
      <c r="B37" s="1">
        <v>43</v>
      </c>
      <c r="C37">
        <v>7992.4106449999999</v>
      </c>
      <c r="D37">
        <v>8139.9941410000001</v>
      </c>
      <c r="E37" s="5">
        <f t="shared" si="4"/>
        <v>147.5834960000002</v>
      </c>
      <c r="F37">
        <f t="shared" si="7"/>
        <v>8066.2023929999996</v>
      </c>
      <c r="G37">
        <f>$G$74</f>
        <v>79.572354455776804</v>
      </c>
      <c r="H37">
        <f>$G$75</f>
        <v>201.65442339716401</v>
      </c>
      <c r="I37">
        <f>$E$70</f>
        <v>140.61338892647041</v>
      </c>
      <c r="J37">
        <f t="shared" si="6"/>
        <v>1.813066366431924</v>
      </c>
      <c r="O37">
        <f t="shared" si="3"/>
        <v>1.0184654546112852</v>
      </c>
      <c r="Y37" s="5"/>
    </row>
    <row r="38" spans="2:25" x14ac:dyDescent="0.25">
      <c r="B38" s="1">
        <v>44</v>
      </c>
      <c r="C38">
        <v>7987.0541990000002</v>
      </c>
      <c r="D38">
        <v>8154.0898440000001</v>
      </c>
      <c r="E38" s="5">
        <f t="shared" si="4"/>
        <v>167.03564499999993</v>
      </c>
      <c r="F38">
        <f t="shared" si="7"/>
        <v>8070.5720215000001</v>
      </c>
      <c r="G38">
        <f>$G$74</f>
        <v>79.572354455776804</v>
      </c>
      <c r="H38">
        <f>$G$75</f>
        <v>201.65442339716401</v>
      </c>
      <c r="I38">
        <f>$E$70</f>
        <v>140.61338892647041</v>
      </c>
      <c r="J38">
        <f t="shared" si="6"/>
        <v>2.0484891409788584</v>
      </c>
      <c r="O38">
        <f t="shared" si="3"/>
        <v>1.02091329804935</v>
      </c>
      <c r="Y38" s="5"/>
    </row>
    <row r="39" spans="2:25" x14ac:dyDescent="0.25">
      <c r="B39" s="1">
        <v>45</v>
      </c>
      <c r="C39">
        <v>8008.2250979999999</v>
      </c>
      <c r="D39">
        <v>8151.0893550000001</v>
      </c>
      <c r="E39" s="5">
        <f t="shared" si="4"/>
        <v>142.86425700000018</v>
      </c>
      <c r="F39">
        <f t="shared" si="7"/>
        <v>8079.6572264999995</v>
      </c>
      <c r="G39">
        <f>$G$74</f>
        <v>79.572354455776804</v>
      </c>
      <c r="H39">
        <f>$G$75</f>
        <v>201.65442339716401</v>
      </c>
      <c r="I39">
        <f>$E$70</f>
        <v>140.61338892647041</v>
      </c>
      <c r="J39">
        <f t="shared" si="6"/>
        <v>1.7527013970514889</v>
      </c>
      <c r="O39">
        <f t="shared" si="3"/>
        <v>1.0178396904746945</v>
      </c>
      <c r="Y39" s="5"/>
    </row>
    <row r="40" spans="2:25" x14ac:dyDescent="0.25">
      <c r="B40" s="1">
        <v>46</v>
      </c>
      <c r="C40">
        <v>7998.8354490000002</v>
      </c>
      <c r="D40">
        <v>8131.486328</v>
      </c>
      <c r="E40" s="5">
        <f t="shared" si="4"/>
        <v>132.6508789999998</v>
      </c>
      <c r="F40">
        <f t="shared" si="7"/>
        <v>8065.1608885000005</v>
      </c>
      <c r="G40">
        <f>$G$74</f>
        <v>79.572354455776804</v>
      </c>
      <c r="H40">
        <f>$G$75</f>
        <v>201.65442339716401</v>
      </c>
      <c r="I40">
        <f>$E$70</f>
        <v>140.61338892647041</v>
      </c>
      <c r="J40">
        <f t="shared" si="6"/>
        <v>1.6313238890069717</v>
      </c>
      <c r="O40">
        <f t="shared" si="3"/>
        <v>1.0165837739563182</v>
      </c>
      <c r="Y40" s="5"/>
    </row>
    <row r="41" spans="2:25" x14ac:dyDescent="0.25">
      <c r="B41" s="1">
        <v>47</v>
      </c>
      <c r="C41">
        <v>7998.5366210000002</v>
      </c>
      <c r="D41">
        <v>8140.015625</v>
      </c>
      <c r="E41" s="5">
        <f t="shared" si="4"/>
        <v>141.4790039999998</v>
      </c>
      <c r="F41">
        <f t="shared" si="7"/>
        <v>8069.2761229999996</v>
      </c>
      <c r="G41">
        <f>$G$74</f>
        <v>79.572354455776804</v>
      </c>
      <c r="H41">
        <f>$G$75</f>
        <v>201.65442339716401</v>
      </c>
      <c r="I41">
        <f>$E$70</f>
        <v>140.61338892647041</v>
      </c>
      <c r="J41">
        <f t="shared" si="6"/>
        <v>1.738067965932188</v>
      </c>
      <c r="O41">
        <f t="shared" si="3"/>
        <v>1.0176881110512828</v>
      </c>
      <c r="Y41" s="5"/>
    </row>
    <row r="42" spans="2:25" s="5" customFormat="1" x14ac:dyDescent="0.25">
      <c r="B42" s="1">
        <v>51</v>
      </c>
      <c r="C42" s="5">
        <v>7979.5913090000004</v>
      </c>
      <c r="D42" s="5">
        <v>8130.5263670000004</v>
      </c>
      <c r="E42" s="5">
        <f t="shared" ref="E42:E69" si="8">D42-C42</f>
        <v>150.93505800000003</v>
      </c>
      <c r="F42" s="5">
        <f t="shared" ref="F42:F45" si="9">AVERAGE(C42,D42)</f>
        <v>8055.0588380000008</v>
      </c>
      <c r="G42">
        <f>$G$74</f>
        <v>79.572354455776804</v>
      </c>
      <c r="H42">
        <f>$G$75</f>
        <v>201.65442339716401</v>
      </c>
      <c r="I42">
        <f>$E$70</f>
        <v>140.61338892647041</v>
      </c>
      <c r="J42">
        <f t="shared" ref="J42:J45" si="10">(E42/D42)*100</f>
        <v>1.8563995882555879</v>
      </c>
      <c r="O42">
        <f t="shared" ref="O42:O69" si="11">D42/C42</f>
        <v>1.018915136396743</v>
      </c>
      <c r="W42"/>
      <c r="X42"/>
    </row>
    <row r="43" spans="2:25" x14ac:dyDescent="0.25">
      <c r="B43" s="1">
        <v>52</v>
      </c>
      <c r="C43">
        <v>7998.1225590000004</v>
      </c>
      <c r="D43">
        <v>8139.1782229999999</v>
      </c>
      <c r="E43" s="5">
        <f t="shared" si="8"/>
        <v>141.05566399999952</v>
      </c>
      <c r="F43">
        <f t="shared" si="9"/>
        <v>8068.6503910000001</v>
      </c>
      <c r="G43">
        <f>$G$74</f>
        <v>79.572354455776804</v>
      </c>
      <c r="H43">
        <f>$G$75</f>
        <v>201.65442339716401</v>
      </c>
      <c r="I43">
        <f>$E$70</f>
        <v>140.61338892647041</v>
      </c>
      <c r="J43">
        <f t="shared" si="10"/>
        <v>1.7330455254241646</v>
      </c>
      <c r="O43">
        <f t="shared" si="11"/>
        <v>1.0176360968414111</v>
      </c>
      <c r="Y43" s="5"/>
    </row>
    <row r="44" spans="2:25" x14ac:dyDescent="0.25">
      <c r="B44" s="1">
        <v>53</v>
      </c>
      <c r="C44">
        <v>7998.7084960000002</v>
      </c>
      <c r="D44">
        <v>8157.4975590000004</v>
      </c>
      <c r="E44" s="5">
        <f t="shared" si="8"/>
        <v>158.78906300000017</v>
      </c>
      <c r="F44">
        <f t="shared" si="9"/>
        <v>8078.1030275000003</v>
      </c>
      <c r="G44">
        <f>$G$74</f>
        <v>79.572354455776804</v>
      </c>
      <c r="H44">
        <f>$G$75</f>
        <v>201.65442339716401</v>
      </c>
      <c r="I44">
        <f>$E$70</f>
        <v>140.61338892647041</v>
      </c>
      <c r="J44">
        <f t="shared" si="10"/>
        <v>1.9465413486371375</v>
      </c>
      <c r="O44">
        <f t="shared" si="11"/>
        <v>1.0198518377159773</v>
      </c>
      <c r="Y44" s="5"/>
    </row>
    <row r="45" spans="2:25" x14ac:dyDescent="0.25">
      <c r="B45" s="1">
        <v>54</v>
      </c>
      <c r="C45">
        <v>7974.1645509999998</v>
      </c>
      <c r="D45">
        <v>8155.9516599999997</v>
      </c>
      <c r="E45" s="5">
        <f t="shared" si="8"/>
        <v>181.78710899999987</v>
      </c>
      <c r="F45">
        <f t="shared" si="9"/>
        <v>8065.0581055000002</v>
      </c>
      <c r="G45">
        <f>$G$74</f>
        <v>79.572354455776804</v>
      </c>
      <c r="H45">
        <f>$G$75</f>
        <v>201.65442339716401</v>
      </c>
      <c r="I45">
        <f>$E$70</f>
        <v>140.61338892647041</v>
      </c>
      <c r="J45">
        <f t="shared" si="10"/>
        <v>2.2288889951562059</v>
      </c>
      <c r="O45">
        <f t="shared" si="11"/>
        <v>1.0227970099986465</v>
      </c>
      <c r="Y45" s="5"/>
    </row>
    <row r="46" spans="2:25" x14ac:dyDescent="0.25">
      <c r="B46" s="1">
        <v>55</v>
      </c>
      <c r="C46">
        <v>7982.9804690000001</v>
      </c>
      <c r="D46">
        <v>8142.4755859999996</v>
      </c>
      <c r="E46" s="5">
        <f t="shared" si="8"/>
        <v>159.49511699999948</v>
      </c>
      <c r="F46">
        <f>AVERAGE(C46,D46)</f>
        <v>8062.7280274999994</v>
      </c>
      <c r="G46">
        <f>$G$74</f>
        <v>79.572354455776804</v>
      </c>
      <c r="H46">
        <f>$G$75</f>
        <v>201.65442339716401</v>
      </c>
      <c r="I46">
        <f>$E$70</f>
        <v>140.61338892647041</v>
      </c>
      <c r="J46">
        <f t="shared" ref="J46:J69" si="12">(E46/D46)*100</f>
        <v>1.9588037485090162</v>
      </c>
      <c r="O46">
        <f t="shared" si="11"/>
        <v>1.0199793946157529</v>
      </c>
      <c r="Y46" s="5"/>
    </row>
    <row r="47" spans="2:25" x14ac:dyDescent="0.25">
      <c r="B47" s="1">
        <v>56</v>
      </c>
      <c r="C47">
        <v>8000.9272460000002</v>
      </c>
      <c r="D47">
        <v>8153.2358400000003</v>
      </c>
      <c r="E47" s="5">
        <f t="shared" si="8"/>
        <v>152.30859400000008</v>
      </c>
      <c r="F47">
        <f t="shared" ref="F47:F69" si="13">AVERAGE(C47,D47)</f>
        <v>8077.0815430000002</v>
      </c>
      <c r="G47">
        <f>$G$74</f>
        <v>79.572354455776804</v>
      </c>
      <c r="H47">
        <f>$G$75</f>
        <v>201.65442339716401</v>
      </c>
      <c r="I47">
        <f>$E$70</f>
        <v>140.61338892647041</v>
      </c>
      <c r="J47">
        <f t="shared" si="12"/>
        <v>1.8680754118845664</v>
      </c>
      <c r="O47">
        <f t="shared" si="11"/>
        <v>1.0190363678255099</v>
      </c>
      <c r="Y47" s="5"/>
    </row>
    <row r="48" spans="2:25" x14ac:dyDescent="0.25">
      <c r="B48" s="1">
        <v>60</v>
      </c>
      <c r="C48">
        <v>7373.7724609999996</v>
      </c>
      <c r="D48">
        <v>7511.2475590000004</v>
      </c>
      <c r="E48" s="5">
        <f t="shared" si="8"/>
        <v>137.4750980000008</v>
      </c>
      <c r="F48">
        <f t="shared" si="13"/>
        <v>7442.51001</v>
      </c>
      <c r="G48">
        <f>$G$74</f>
        <v>79.572354455776804</v>
      </c>
      <c r="H48">
        <f>$G$75</f>
        <v>201.65442339716401</v>
      </c>
      <c r="I48">
        <f>$E$70</f>
        <v>140.61338892647041</v>
      </c>
      <c r="J48">
        <f t="shared" si="12"/>
        <v>1.8302565175777985</v>
      </c>
      <c r="O48">
        <f t="shared" si="11"/>
        <v>1.0186437944386146</v>
      </c>
      <c r="Y48" s="5"/>
    </row>
    <row r="49" spans="2:25" x14ac:dyDescent="0.25">
      <c r="B49" s="1">
        <v>61</v>
      </c>
      <c r="C49">
        <v>7374.8256840000004</v>
      </c>
      <c r="D49">
        <v>7509.658203</v>
      </c>
      <c r="E49" s="5">
        <f t="shared" si="8"/>
        <v>134.83251899999959</v>
      </c>
      <c r="F49">
        <f t="shared" si="13"/>
        <v>7442.2419435000002</v>
      </c>
      <c r="G49">
        <f>$G$74</f>
        <v>79.572354455776804</v>
      </c>
      <c r="H49">
        <f>$G$75</f>
        <v>201.65442339716401</v>
      </c>
      <c r="I49">
        <f>$E$70</f>
        <v>140.61338892647041</v>
      </c>
      <c r="J49">
        <f t="shared" si="12"/>
        <v>1.7954548044028948</v>
      </c>
      <c r="O49">
        <f t="shared" si="11"/>
        <v>1.0182828075913068</v>
      </c>
      <c r="Y49" s="5"/>
    </row>
    <row r="50" spans="2:25" x14ac:dyDescent="0.25">
      <c r="B50" s="1">
        <v>62</v>
      </c>
      <c r="C50">
        <v>7388.3349609999996</v>
      </c>
      <c r="D50">
        <v>7524.21875</v>
      </c>
      <c r="E50" s="5">
        <f t="shared" si="8"/>
        <v>135.88378900000043</v>
      </c>
      <c r="F50">
        <f t="shared" si="13"/>
        <v>7456.2768555000002</v>
      </c>
      <c r="G50">
        <f>$G$74</f>
        <v>79.572354455776804</v>
      </c>
      <c r="H50">
        <f>$G$75</f>
        <v>201.65442339716401</v>
      </c>
      <c r="I50">
        <f>$E$70</f>
        <v>140.61338892647041</v>
      </c>
      <c r="J50">
        <f t="shared" si="12"/>
        <v>1.8059521329041694</v>
      </c>
      <c r="O50">
        <f t="shared" si="11"/>
        <v>1.0183916660136927</v>
      </c>
      <c r="Y50" s="5"/>
    </row>
    <row r="51" spans="2:25" s="10" customFormat="1" x14ac:dyDescent="0.25">
      <c r="B51" s="1">
        <v>63</v>
      </c>
      <c r="C51" s="10">
        <v>7379.9589839999999</v>
      </c>
      <c r="D51" s="10">
        <v>7529.8920900000003</v>
      </c>
      <c r="E51" s="5">
        <f t="shared" si="8"/>
        <v>149.93310600000041</v>
      </c>
      <c r="F51">
        <f t="shared" si="13"/>
        <v>7454.9255370000001</v>
      </c>
      <c r="G51">
        <f>$G$74</f>
        <v>79.572354455776804</v>
      </c>
      <c r="H51">
        <f>$G$75</f>
        <v>201.65442339716401</v>
      </c>
      <c r="I51">
        <f>$E$70</f>
        <v>140.61338892647041</v>
      </c>
      <c r="J51">
        <f t="shared" si="12"/>
        <v>1.9911720408200484</v>
      </c>
      <c r="O51">
        <f t="shared" si="11"/>
        <v>1.0203162519365028</v>
      </c>
      <c r="Y51" s="2"/>
    </row>
    <row r="52" spans="2:25" s="10" customFormat="1" x14ac:dyDescent="0.25">
      <c r="B52" s="1">
        <v>64</v>
      </c>
      <c r="C52" s="10">
        <v>7368.8920900000003</v>
      </c>
      <c r="D52" s="10">
        <v>7532.6533200000003</v>
      </c>
      <c r="E52" s="5">
        <f t="shared" si="8"/>
        <v>163.76123000000007</v>
      </c>
      <c r="F52">
        <f t="shared" si="13"/>
        <v>7450.7727050000003</v>
      </c>
      <c r="G52">
        <f>$G$74</f>
        <v>79.572354455776804</v>
      </c>
      <c r="H52">
        <f>$G$75</f>
        <v>201.65442339716401</v>
      </c>
      <c r="I52">
        <f>$E$70</f>
        <v>140.61338892647041</v>
      </c>
      <c r="J52">
        <f t="shared" si="12"/>
        <v>2.1740178797980318</v>
      </c>
      <c r="O52">
        <f t="shared" si="11"/>
        <v>1.0222233176982241</v>
      </c>
      <c r="Y52" s="2"/>
    </row>
    <row r="53" spans="2:25" s="10" customFormat="1" x14ac:dyDescent="0.25">
      <c r="B53" s="1">
        <v>66</v>
      </c>
      <c r="C53" s="10">
        <v>7380.3725590000004</v>
      </c>
      <c r="D53" s="10">
        <v>7573.5263670000004</v>
      </c>
      <c r="E53" s="5">
        <f t="shared" si="8"/>
        <v>193.15380800000003</v>
      </c>
      <c r="F53">
        <f t="shared" si="13"/>
        <v>7476.9494630000008</v>
      </c>
      <c r="G53">
        <f>$G$74</f>
        <v>79.572354455776804</v>
      </c>
      <c r="H53">
        <f>$G$75</f>
        <v>201.65442339716401</v>
      </c>
      <c r="I53">
        <f>$E$70</f>
        <v>140.61338892647041</v>
      </c>
      <c r="J53">
        <f t="shared" si="12"/>
        <v>2.5503814027983829</v>
      </c>
      <c r="O53">
        <f t="shared" si="11"/>
        <v>1.026171281524868</v>
      </c>
      <c r="Y53" s="2"/>
    </row>
    <row r="54" spans="2:25" s="10" customFormat="1" x14ac:dyDescent="0.25">
      <c r="B54" s="1">
        <v>67</v>
      </c>
      <c r="C54" s="10">
        <v>7376.9960940000001</v>
      </c>
      <c r="D54" s="10">
        <v>7558.4575199999999</v>
      </c>
      <c r="E54" s="5">
        <f t="shared" si="8"/>
        <v>181.46142599999985</v>
      </c>
      <c r="F54">
        <f t="shared" si="13"/>
        <v>7467.726807</v>
      </c>
      <c r="G54">
        <f>$G$74</f>
        <v>79.572354455776804</v>
      </c>
      <c r="H54">
        <f>$G$75</f>
        <v>201.65442339716401</v>
      </c>
      <c r="I54">
        <f>$E$70</f>
        <v>140.61338892647041</v>
      </c>
      <c r="J54">
        <f t="shared" ref="J54:J58" si="14">(E54/D54)*100</f>
        <v>2.4007732466557523</v>
      </c>
      <c r="O54">
        <f t="shared" si="11"/>
        <v>1.0245982814261743</v>
      </c>
      <c r="Y54" s="2"/>
    </row>
    <row r="55" spans="2:25" s="10" customFormat="1" x14ac:dyDescent="0.25">
      <c r="B55" s="1">
        <v>68</v>
      </c>
      <c r="C55" s="10">
        <v>6149.361328</v>
      </c>
      <c r="D55" s="10">
        <v>6307.1469729999999</v>
      </c>
      <c r="E55" s="5">
        <f t="shared" si="8"/>
        <v>157.78564499999993</v>
      </c>
      <c r="F55">
        <f t="shared" si="13"/>
        <v>6228.2541504999999</v>
      </c>
      <c r="G55">
        <f>$G$74</f>
        <v>79.572354455776804</v>
      </c>
      <c r="H55">
        <f>$G$75</f>
        <v>201.65442339716401</v>
      </c>
      <c r="I55">
        <f>$E$70</f>
        <v>140.61338892647041</v>
      </c>
      <c r="J55">
        <f t="shared" si="14"/>
        <v>2.5016960231854095</v>
      </c>
      <c r="O55">
        <f t="shared" si="11"/>
        <v>1.0256588670894247</v>
      </c>
      <c r="Y55" s="2"/>
    </row>
    <row r="56" spans="2:25" s="10" customFormat="1" x14ac:dyDescent="0.25">
      <c r="B56" s="1">
        <v>69</v>
      </c>
      <c r="C56" s="10">
        <v>6141.6049800000001</v>
      </c>
      <c r="D56" s="10">
        <v>6335.5214839999999</v>
      </c>
      <c r="E56" s="5">
        <f t="shared" si="8"/>
        <v>193.9165039999998</v>
      </c>
      <c r="F56">
        <f t="shared" si="13"/>
        <v>6238.5632320000004</v>
      </c>
      <c r="G56">
        <f>$G$74</f>
        <v>79.572354455776804</v>
      </c>
      <c r="H56">
        <f>$G$75</f>
        <v>201.65442339716401</v>
      </c>
      <c r="I56">
        <f>$E$70</f>
        <v>140.61338892647041</v>
      </c>
      <c r="J56">
        <f t="shared" si="14"/>
        <v>3.0607820443782718</v>
      </c>
      <c r="O56">
        <f t="shared" si="11"/>
        <v>1.0315742390843248</v>
      </c>
      <c r="Y56" s="2"/>
    </row>
    <row r="57" spans="2:25" s="10" customFormat="1" x14ac:dyDescent="0.25">
      <c r="B57" s="1">
        <v>70</v>
      </c>
      <c r="C57" s="10">
        <v>6142.1577150000003</v>
      </c>
      <c r="D57" s="10">
        <v>6335.3139650000003</v>
      </c>
      <c r="E57" s="5">
        <f t="shared" si="8"/>
        <v>193.15625</v>
      </c>
      <c r="F57">
        <f t="shared" si="13"/>
        <v>6238.7358400000003</v>
      </c>
      <c r="G57">
        <f>$G$74</f>
        <v>79.572354455776804</v>
      </c>
      <c r="H57">
        <f>$G$75</f>
        <v>201.65442339716401</v>
      </c>
      <c r="I57">
        <f>$E$70</f>
        <v>140.61338892647041</v>
      </c>
      <c r="J57">
        <f t="shared" si="14"/>
        <v>3.0488820454220376</v>
      </c>
      <c r="O57">
        <f t="shared" si="11"/>
        <v>1.0314476213348096</v>
      </c>
      <c r="Y57" s="2"/>
    </row>
    <row r="58" spans="2:25" s="10" customFormat="1" x14ac:dyDescent="0.25">
      <c r="B58" s="1">
        <v>71</v>
      </c>
      <c r="C58" s="10">
        <v>6166.2939450000003</v>
      </c>
      <c r="D58" s="10">
        <v>6287.1162109999996</v>
      </c>
      <c r="E58" s="5">
        <f t="shared" si="8"/>
        <v>120.82226599999922</v>
      </c>
      <c r="F58">
        <f t="shared" si="13"/>
        <v>6226.705078</v>
      </c>
      <c r="G58">
        <f>$G$74</f>
        <v>79.572354455776804</v>
      </c>
      <c r="H58">
        <f>$G$75</f>
        <v>201.65442339716401</v>
      </c>
      <c r="I58">
        <f>$E$70</f>
        <v>140.61338892647041</v>
      </c>
      <c r="J58">
        <f t="shared" si="14"/>
        <v>1.921743800259448</v>
      </c>
      <c r="O58">
        <f t="shared" si="11"/>
        <v>1.0195939841787738</v>
      </c>
      <c r="Y58" s="2"/>
    </row>
    <row r="59" spans="2:25" s="10" customFormat="1" x14ac:dyDescent="0.25">
      <c r="B59" s="1">
        <v>72</v>
      </c>
      <c r="C59" s="10">
        <v>6142.9350590000004</v>
      </c>
      <c r="D59" s="10">
        <v>6309.1323240000002</v>
      </c>
      <c r="E59" s="5">
        <f t="shared" si="8"/>
        <v>166.19726499999979</v>
      </c>
      <c r="F59">
        <f t="shared" si="13"/>
        <v>6226.0336915000007</v>
      </c>
      <c r="G59">
        <f>$G$74</f>
        <v>79.572354455776804</v>
      </c>
      <c r="H59">
        <f>$G$75</f>
        <v>201.65442339716401</v>
      </c>
      <c r="I59">
        <f>$E$70</f>
        <v>140.61338892647041</v>
      </c>
      <c r="J59">
        <f t="shared" si="12"/>
        <v>2.6342333060250422</v>
      </c>
      <c r="O59">
        <f t="shared" si="11"/>
        <v>1.0270550255543569</v>
      </c>
      <c r="Y59" s="2"/>
    </row>
    <row r="60" spans="2:25" s="10" customFormat="1" x14ac:dyDescent="0.25">
      <c r="B60" s="1">
        <v>73</v>
      </c>
      <c r="C60" s="10">
        <v>6145.767578</v>
      </c>
      <c r="D60" s="10">
        <v>6325.8232420000004</v>
      </c>
      <c r="E60" s="5">
        <f t="shared" si="8"/>
        <v>180.05566400000043</v>
      </c>
      <c r="F60">
        <f t="shared" si="13"/>
        <v>6235.7954100000006</v>
      </c>
      <c r="G60">
        <f>$G$74</f>
        <v>79.572354455776804</v>
      </c>
      <c r="H60">
        <f>$G$75</f>
        <v>201.65442339716401</v>
      </c>
      <c r="I60">
        <f>$E$70</f>
        <v>140.61338892647041</v>
      </c>
      <c r="J60">
        <f t="shared" si="12"/>
        <v>2.8463593924744761</v>
      </c>
      <c r="O60">
        <f t="shared" si="11"/>
        <v>1.029297506245525</v>
      </c>
      <c r="Y60" s="2"/>
    </row>
    <row r="61" spans="2:25" s="10" customFormat="1" x14ac:dyDescent="0.25">
      <c r="B61" s="1">
        <v>76</v>
      </c>
      <c r="C61" s="10">
        <v>5708.1645509999998</v>
      </c>
      <c r="D61" s="10">
        <v>5800.6259769999997</v>
      </c>
      <c r="E61" s="5">
        <f t="shared" si="8"/>
        <v>92.461425999999847</v>
      </c>
      <c r="F61">
        <f t="shared" ref="F61:F68" si="15">AVERAGE(C61,D61)</f>
        <v>5754.3952639999998</v>
      </c>
      <c r="G61">
        <f>$G$74</f>
        <v>79.572354455776804</v>
      </c>
      <c r="H61">
        <f>$G$75</f>
        <v>201.65442339716401</v>
      </c>
      <c r="I61">
        <f>$E$70</f>
        <v>140.61338892647041</v>
      </c>
      <c r="J61">
        <f t="shared" ref="J61:J68" si="16">(E61/D61)*100</f>
        <v>1.5939904825206395</v>
      </c>
      <c r="O61">
        <f t="shared" si="11"/>
        <v>1.016198101013714</v>
      </c>
      <c r="Y61" s="2"/>
    </row>
    <row r="62" spans="2:25" s="10" customFormat="1" x14ac:dyDescent="0.25">
      <c r="B62" s="1">
        <v>77</v>
      </c>
      <c r="C62" s="10">
        <v>5707.1054690000001</v>
      </c>
      <c r="D62" s="10">
        <v>5826.1489259999998</v>
      </c>
      <c r="E62" s="5">
        <f t="shared" si="8"/>
        <v>119.04345699999976</v>
      </c>
      <c r="F62">
        <f t="shared" si="15"/>
        <v>5766.6271975</v>
      </c>
      <c r="G62">
        <f>$G$74</f>
        <v>79.572354455776804</v>
      </c>
      <c r="H62">
        <f>$G$75</f>
        <v>201.65442339716401</v>
      </c>
      <c r="I62">
        <f>$E$70</f>
        <v>140.61338892647041</v>
      </c>
      <c r="J62">
        <f t="shared" si="16"/>
        <v>2.0432614839066643</v>
      </c>
      <c r="O62">
        <f t="shared" si="11"/>
        <v>1.0208588149713762</v>
      </c>
      <c r="Y62" s="2"/>
    </row>
    <row r="63" spans="2:25" s="10" customFormat="1" x14ac:dyDescent="0.25">
      <c r="B63" s="1">
        <v>78</v>
      </c>
      <c r="C63" s="10">
        <v>5687.5087890000004</v>
      </c>
      <c r="D63" s="10">
        <v>5857.1933589999999</v>
      </c>
      <c r="E63" s="5">
        <f t="shared" si="8"/>
        <v>169.68456999999944</v>
      </c>
      <c r="F63">
        <f t="shared" si="15"/>
        <v>5772.3510740000002</v>
      </c>
      <c r="G63">
        <f>$G$74</f>
        <v>79.572354455776804</v>
      </c>
      <c r="H63">
        <f>$G$75</f>
        <v>201.65442339716401</v>
      </c>
      <c r="I63">
        <f>$E$70</f>
        <v>140.61338892647041</v>
      </c>
      <c r="J63">
        <f t="shared" si="16"/>
        <v>2.8970286551880156</v>
      </c>
      <c r="O63">
        <f t="shared" si="11"/>
        <v>1.0298346035663593</v>
      </c>
      <c r="Y63" s="2"/>
    </row>
    <row r="64" spans="2:25" s="10" customFormat="1" x14ac:dyDescent="0.25">
      <c r="B64" s="1">
        <v>79</v>
      </c>
      <c r="C64" s="10">
        <v>5708.4565430000002</v>
      </c>
      <c r="D64" s="10">
        <v>5769.9819340000004</v>
      </c>
      <c r="E64" s="5">
        <f t="shared" si="8"/>
        <v>61.525391000000127</v>
      </c>
      <c r="F64">
        <f t="shared" si="15"/>
        <v>5739.2192384999998</v>
      </c>
      <c r="G64">
        <f>$G$74</f>
        <v>79.572354455776804</v>
      </c>
      <c r="H64">
        <f>$G$75</f>
        <v>201.65442339716401</v>
      </c>
      <c r="I64">
        <f>$E$70</f>
        <v>140.61338892647041</v>
      </c>
      <c r="J64">
        <f t="shared" si="16"/>
        <v>1.0663012762216408</v>
      </c>
      <c r="O64">
        <f t="shared" si="11"/>
        <v>1.0107779380532285</v>
      </c>
      <c r="Y64" s="2"/>
    </row>
    <row r="65" spans="1:33" s="10" customFormat="1" x14ac:dyDescent="0.25">
      <c r="B65" s="1">
        <v>80</v>
      </c>
      <c r="C65" s="10">
        <v>5707.609375</v>
      </c>
      <c r="D65" s="10">
        <v>5782.1372069999998</v>
      </c>
      <c r="E65" s="5">
        <f t="shared" si="8"/>
        <v>74.527831999999762</v>
      </c>
      <c r="F65">
        <f t="shared" si="15"/>
        <v>5744.8732909999999</v>
      </c>
      <c r="G65">
        <f>$G$74</f>
        <v>79.572354455776804</v>
      </c>
      <c r="H65">
        <f>$G$75</f>
        <v>201.65442339716401</v>
      </c>
      <c r="I65">
        <f>$E$70</f>
        <v>140.61338892647041</v>
      </c>
      <c r="J65">
        <f t="shared" si="16"/>
        <v>1.2889322638310019</v>
      </c>
      <c r="O65">
        <f t="shared" si="11"/>
        <v>1.0130576266004538</v>
      </c>
      <c r="Y65" s="2"/>
    </row>
    <row r="66" spans="1:33" s="10" customFormat="1" x14ac:dyDescent="0.25">
      <c r="B66" s="1">
        <v>81</v>
      </c>
      <c r="C66" s="10">
        <v>5700.6909180000002</v>
      </c>
      <c r="D66" s="10">
        <v>5783.9965819999998</v>
      </c>
      <c r="E66" s="5">
        <f t="shared" si="8"/>
        <v>83.305663999999524</v>
      </c>
      <c r="F66">
        <f t="shared" si="15"/>
        <v>5742.34375</v>
      </c>
      <c r="G66">
        <f>$G$74</f>
        <v>79.572354455776804</v>
      </c>
      <c r="H66">
        <f>$G$75</f>
        <v>201.65442339716401</v>
      </c>
      <c r="I66">
        <f>$E$70</f>
        <v>140.61338892647041</v>
      </c>
      <c r="J66">
        <f t="shared" si="16"/>
        <v>1.4402785827925568</v>
      </c>
      <c r="O66">
        <f t="shared" si="11"/>
        <v>1.0146132574451565</v>
      </c>
      <c r="Y66" s="2"/>
    </row>
    <row r="67" spans="1:33" s="10" customFormat="1" x14ac:dyDescent="0.25">
      <c r="B67" s="1">
        <v>82</v>
      </c>
      <c r="C67" s="10">
        <v>5688.8388670000004</v>
      </c>
      <c r="D67" s="10">
        <v>5867.3974609999996</v>
      </c>
      <c r="E67" s="5">
        <f t="shared" si="8"/>
        <v>178.55859399999918</v>
      </c>
      <c r="F67">
        <f t="shared" si="15"/>
        <v>5778.1181639999995</v>
      </c>
      <c r="G67">
        <f>$G$74</f>
        <v>79.572354455776804</v>
      </c>
      <c r="H67">
        <f>$G$75</f>
        <v>201.65442339716401</v>
      </c>
      <c r="I67">
        <f>$E$70</f>
        <v>140.61338892647041</v>
      </c>
      <c r="J67">
        <f t="shared" si="16"/>
        <v>3.0432333106263925</v>
      </c>
      <c r="O67">
        <f t="shared" si="11"/>
        <v>1.0313875288392835</v>
      </c>
      <c r="Y67" s="2"/>
    </row>
    <row r="68" spans="1:33" s="10" customFormat="1" x14ac:dyDescent="0.25">
      <c r="B68" s="1">
        <v>83</v>
      </c>
      <c r="C68" s="10">
        <v>5693.3847660000001</v>
      </c>
      <c r="D68" s="10">
        <v>5865.8784180000002</v>
      </c>
      <c r="E68" s="5">
        <f t="shared" si="8"/>
        <v>172.49365200000011</v>
      </c>
      <c r="F68">
        <f t="shared" si="15"/>
        <v>5779.6315919999997</v>
      </c>
      <c r="G68">
        <f>$G$74</f>
        <v>79.572354455776804</v>
      </c>
      <c r="H68">
        <f>$G$75</f>
        <v>201.65442339716401</v>
      </c>
      <c r="I68">
        <f>$E$70</f>
        <v>140.61338892647041</v>
      </c>
      <c r="J68">
        <f t="shared" si="16"/>
        <v>2.9406278089686806</v>
      </c>
      <c r="O68">
        <f t="shared" si="11"/>
        <v>1.0302972061593492</v>
      </c>
      <c r="Y68" s="2"/>
    </row>
    <row r="69" spans="1:33" s="10" customFormat="1" x14ac:dyDescent="0.25">
      <c r="B69" s="19">
        <v>84</v>
      </c>
      <c r="C69" s="10">
        <v>5696.3432620000003</v>
      </c>
      <c r="D69" s="10">
        <v>5840.4506840000004</v>
      </c>
      <c r="E69" s="5">
        <f t="shared" si="8"/>
        <v>144.10742200000004</v>
      </c>
      <c r="F69">
        <f t="shared" si="13"/>
        <v>5768.3969730000008</v>
      </c>
      <c r="G69">
        <f>$G$74</f>
        <v>79.572354455776804</v>
      </c>
      <c r="H69">
        <f>$G$75</f>
        <v>201.65442339716401</v>
      </c>
      <c r="I69">
        <f>$E$70</f>
        <v>140.61338892647041</v>
      </c>
      <c r="J69">
        <f t="shared" si="12"/>
        <v>2.4674024282883584</v>
      </c>
      <c r="O69">
        <f t="shared" si="11"/>
        <v>1.0252982335108443</v>
      </c>
      <c r="Y69" s="2"/>
    </row>
    <row r="70" spans="1:33" s="9" customFormat="1" x14ac:dyDescent="0.25">
      <c r="B70" s="1">
        <f>COUNT(B2:B69)</f>
        <v>68</v>
      </c>
      <c r="E70" s="14">
        <f>AVERAGE(E2:E69)</f>
        <v>140.61338892647041</v>
      </c>
      <c r="F70" s="9" t="s">
        <v>0</v>
      </c>
      <c r="J70"/>
    </row>
    <row r="71" spans="1:33" x14ac:dyDescent="0.25">
      <c r="A71" s="2"/>
      <c r="E71" s="2">
        <f>STDEV(E2:E69)</f>
        <v>31.143384934027349</v>
      </c>
      <c r="F71" t="s">
        <v>1</v>
      </c>
      <c r="G71" s="10"/>
      <c r="H71" s="10"/>
    </row>
    <row r="73" spans="1:33" ht="15.75" thickBot="1" x14ac:dyDescent="0.3">
      <c r="F73" t="s">
        <v>4</v>
      </c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</row>
    <row r="74" spans="1:33" x14ac:dyDescent="0.25">
      <c r="F74" s="7" t="s">
        <v>2</v>
      </c>
      <c r="G74" s="3">
        <f>E70-(1.96*E71)</f>
        <v>79.572354455776804</v>
      </c>
      <c r="H74" t="s">
        <v>17</v>
      </c>
      <c r="I74" s="1" t="s">
        <v>24</v>
      </c>
      <c r="J74" s="15">
        <f>E71/E70</f>
        <v>0.22148235791623552</v>
      </c>
      <c r="K74">
        <f>J74*1+0</f>
        <v>0.22148235791623552</v>
      </c>
      <c r="L74">
        <f>E70/800</f>
        <v>0.17576673615808802</v>
      </c>
      <c r="M74" t="s">
        <v>25</v>
      </c>
      <c r="N74">
        <f>Q81</f>
        <v>0</v>
      </c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</row>
    <row r="75" spans="1:33" ht="15.75" thickBot="1" x14ac:dyDescent="0.3">
      <c r="F75" s="8" t="s">
        <v>3</v>
      </c>
      <c r="G75" s="4">
        <f>E70+(1.96*E71)</f>
        <v>201.65442339716401</v>
      </c>
      <c r="H75" t="s">
        <v>18</v>
      </c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</row>
    <row r="76" spans="1:33" x14ac:dyDescent="0.25"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</row>
    <row r="77" spans="1:33" x14ac:dyDescent="0.25">
      <c r="F77" t="s">
        <v>7</v>
      </c>
      <c r="P77">
        <f>(G74-G75)/2</f>
        <v>-61.041034470693603</v>
      </c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</row>
    <row r="78" spans="1:33" x14ac:dyDescent="0.25">
      <c r="F78" s="11" t="s">
        <v>8</v>
      </c>
      <c r="G78">
        <f>((E71)^2)/B70</f>
        <v>14.263388605132377</v>
      </c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</row>
    <row r="79" spans="1:33" x14ac:dyDescent="0.25">
      <c r="F79" s="11" t="s">
        <v>9</v>
      </c>
      <c r="G79">
        <f>((E71)^2)/(2*(B70-1))</f>
        <v>7.2381375011119529</v>
      </c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</row>
    <row r="80" spans="1:33" x14ac:dyDescent="0.25">
      <c r="F80" s="12" t="s">
        <v>10</v>
      </c>
      <c r="G80" s="10" t="s">
        <v>11</v>
      </c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</row>
    <row r="81" spans="3:33" x14ac:dyDescent="0.25">
      <c r="E81" s="11" t="s">
        <v>14</v>
      </c>
      <c r="F81" s="12" t="s">
        <v>12</v>
      </c>
      <c r="G81" s="10">
        <f>E71/(SQRT(B70))</f>
        <v>3.7766901653607192</v>
      </c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</row>
    <row r="82" spans="3:33" ht="15.75" thickBot="1" x14ac:dyDescent="0.3">
      <c r="F82" s="13" t="s">
        <v>21</v>
      </c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3:33" ht="15" customHeight="1" x14ac:dyDescent="0.25">
      <c r="F83" s="21" t="s">
        <v>15</v>
      </c>
      <c r="G83" s="3">
        <f>E70+(1.984*G81)</f>
        <v>148.10634221454606</v>
      </c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3:33" ht="15.75" thickBot="1" x14ac:dyDescent="0.3">
      <c r="F84" s="22"/>
      <c r="G84" s="4">
        <f>E70-(1.984*G81)</f>
        <v>133.12043563839475</v>
      </c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3:33" x14ac:dyDescent="0.25">
      <c r="F85" s="23" t="s">
        <v>13</v>
      </c>
      <c r="G85" s="25">
        <f>1.71*G81</f>
        <v>6.4581401827668294</v>
      </c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3:33" ht="15.75" thickBot="1" x14ac:dyDescent="0.3">
      <c r="F86" s="24"/>
      <c r="G86" s="26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3:33" x14ac:dyDescent="0.25">
      <c r="E87" t="s">
        <v>17</v>
      </c>
      <c r="F87" s="27" t="s">
        <v>16</v>
      </c>
      <c r="G87" s="3">
        <f>G74-(1.984*G85)</f>
        <v>66.75940433316741</v>
      </c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3:33" ht="15.75" thickBot="1" x14ac:dyDescent="0.3">
      <c r="F88" s="28"/>
      <c r="G88" s="4">
        <f>G74+(1.984*G85)</f>
        <v>92.385304578386197</v>
      </c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3:33" x14ac:dyDescent="0.25">
      <c r="E89" t="s">
        <v>18</v>
      </c>
      <c r="F89" s="27" t="s">
        <v>19</v>
      </c>
      <c r="G89" s="3">
        <f>G75-(1.984*G85)</f>
        <v>188.84147327455463</v>
      </c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3:33" ht="15.75" thickBot="1" x14ac:dyDescent="0.3">
      <c r="F90" s="28"/>
      <c r="G90" s="4">
        <f>G75+(1.984*G85)</f>
        <v>214.46737351977339</v>
      </c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3:33" x14ac:dyDescent="0.25"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3:33" x14ac:dyDescent="0.25">
      <c r="C92" s="2"/>
      <c r="D92" s="2"/>
      <c r="E92" s="2"/>
      <c r="F92" s="20"/>
      <c r="G92" s="2"/>
      <c r="H92" s="2"/>
      <c r="I92" s="2"/>
      <c r="J92" s="2"/>
      <c r="K92" s="2"/>
      <c r="L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3:33" x14ac:dyDescent="0.25">
      <c r="C93" s="2"/>
      <c r="D93" s="2"/>
      <c r="E93" s="2"/>
      <c r="F93" s="20"/>
      <c r="G93" s="2"/>
      <c r="H93" s="2"/>
      <c r="I93" s="2"/>
      <c r="J93" s="2"/>
      <c r="K93" s="2"/>
      <c r="L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3:33" x14ac:dyDescent="0.25">
      <c r="C94" s="2"/>
      <c r="D94" s="2"/>
      <c r="E94" s="2"/>
      <c r="F94" s="2"/>
      <c r="G94" s="2"/>
      <c r="H94" s="2"/>
      <c r="I94" s="2"/>
      <c r="J94" s="2"/>
      <c r="K94" s="2"/>
      <c r="L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3:33" x14ac:dyDescent="0.25">
      <c r="C95" s="2"/>
      <c r="D95" s="2"/>
      <c r="E95" s="2"/>
      <c r="F95" s="2"/>
      <c r="G95" s="2"/>
      <c r="H95" s="2"/>
      <c r="I95" s="2"/>
      <c r="J95" s="2"/>
      <c r="K95" s="2"/>
      <c r="L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3:33" x14ac:dyDescent="0.25">
      <c r="C96" s="2"/>
      <c r="D96" s="2"/>
      <c r="E96" s="2"/>
      <c r="F96" s="17"/>
      <c r="G96" s="17"/>
      <c r="H96" s="17"/>
      <c r="I96" s="17"/>
      <c r="J96" s="17"/>
      <c r="K96" s="2"/>
      <c r="L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x14ac:dyDescent="0.25">
      <c r="C97" s="2"/>
      <c r="D97" s="2"/>
      <c r="E97" s="2"/>
      <c r="F97" s="17"/>
      <c r="G97" s="17"/>
      <c r="H97" s="17"/>
      <c r="I97" s="17"/>
      <c r="J97" s="17"/>
      <c r="K97" s="2"/>
      <c r="L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x14ac:dyDescent="0.25">
      <c r="C98" s="2"/>
      <c r="D98" s="2"/>
      <c r="E98" s="2"/>
      <c r="F98" s="2"/>
      <c r="G98" s="2"/>
      <c r="H98" s="2"/>
      <c r="I98" s="2"/>
      <c r="J98" s="2"/>
      <c r="K98" s="2"/>
      <c r="L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x14ac:dyDescent="0.25">
      <c r="C99" s="2"/>
      <c r="D99" s="2"/>
      <c r="E99" s="2"/>
      <c r="F99" s="2"/>
      <c r="G99" s="2"/>
      <c r="H99" s="2"/>
      <c r="I99" s="2"/>
      <c r="J99" s="2"/>
      <c r="K99" s="2"/>
      <c r="L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x14ac:dyDescent="0.25">
      <c r="C100" s="2"/>
      <c r="D100" s="2"/>
      <c r="E100" s="2"/>
      <c r="F100" s="17"/>
      <c r="G100" s="17"/>
      <c r="H100" s="17"/>
      <c r="I100" s="17"/>
      <c r="J100" s="17"/>
      <c r="K100" s="2"/>
      <c r="L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x14ac:dyDescent="0.25">
      <c r="C101" s="2"/>
      <c r="D101" s="2"/>
      <c r="E101" s="2"/>
      <c r="F101" s="2"/>
      <c r="G101" s="2"/>
      <c r="H101" s="2"/>
      <c r="I101" s="2"/>
      <c r="J101" s="2"/>
      <c r="K101" s="2"/>
      <c r="L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x14ac:dyDescent="0.25">
      <c r="C102" s="2"/>
      <c r="D102" s="2"/>
      <c r="E102" s="2"/>
      <c r="F102" s="2"/>
      <c r="G102" s="2"/>
      <c r="H102" s="2"/>
      <c r="I102" s="2"/>
      <c r="J102" s="2"/>
      <c r="K102" s="2"/>
      <c r="L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x14ac:dyDescent="0.25">
      <c r="C103" s="2"/>
      <c r="D103" s="2"/>
      <c r="E103" s="2"/>
      <c r="F103" s="17"/>
      <c r="G103" s="2"/>
      <c r="H103" s="2"/>
      <c r="I103" s="2"/>
      <c r="J103" s="2"/>
      <c r="K103" s="2"/>
      <c r="L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x14ac:dyDescent="0.25">
      <c r="C104" s="2"/>
      <c r="D104" s="2"/>
      <c r="E104" s="2"/>
      <c r="F104" s="2"/>
      <c r="G104" s="2"/>
      <c r="H104" s="2"/>
      <c r="I104" s="2"/>
      <c r="J104" s="2"/>
      <c r="K104" s="2"/>
      <c r="L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x14ac:dyDescent="0.25">
      <c r="C105" s="2"/>
      <c r="D105" s="2"/>
      <c r="E105" s="2"/>
      <c r="F105" s="2"/>
      <c r="G105" s="2"/>
      <c r="H105" s="2"/>
      <c r="I105" s="2"/>
      <c r="J105" s="2"/>
      <c r="K105" s="2"/>
      <c r="L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x14ac:dyDescent="0.25">
      <c r="C106" s="2"/>
      <c r="D106" s="2"/>
      <c r="E106" s="2"/>
      <c r="F106" s="2"/>
      <c r="G106" s="2"/>
      <c r="H106" s="2"/>
      <c r="I106" s="2"/>
      <c r="J106" s="2"/>
      <c r="K106" s="2"/>
      <c r="L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C107" s="2"/>
      <c r="D107" s="2"/>
      <c r="E107" s="2"/>
      <c r="F107" s="2"/>
      <c r="G107" s="2"/>
      <c r="H107" s="2"/>
      <c r="I107" s="2"/>
      <c r="J107" s="2"/>
      <c r="K107" s="2"/>
      <c r="L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3:33" x14ac:dyDescent="0.25"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3:33" x14ac:dyDescent="0.25"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3:33" x14ac:dyDescent="0.25"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21:33" x14ac:dyDescent="0.25"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21:33" x14ac:dyDescent="0.25">
      <c r="AD114" s="10"/>
      <c r="AE114" s="10"/>
    </row>
  </sheetData>
  <mergeCells count="6">
    <mergeCell ref="F92:F93"/>
    <mergeCell ref="F83:F84"/>
    <mergeCell ref="F85:F86"/>
    <mergeCell ref="G85:G86"/>
    <mergeCell ref="F87:F88"/>
    <mergeCell ref="F89:F90"/>
  </mergeCells>
  <pageMargins left="0.7" right="0.7" top="0.75" bottom="0.75" header="0.3" footer="0.3"/>
  <pageSetup paperSize="9" orientation="portrait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6"/>
  <sheetViews>
    <sheetView tabSelected="1" zoomScale="85" zoomScaleNormal="85" workbookViewId="0">
      <pane ySplit="5595" topLeftCell="A71"/>
      <selection activeCell="C2" sqref="C2:D71"/>
      <selection pane="bottomLeft" activeCell="D87" sqref="D87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8" t="s">
        <v>22</v>
      </c>
      <c r="D1" s="18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321.85287499999998</v>
      </c>
      <c r="D2" s="5">
        <v>324.03045700000001</v>
      </c>
      <c r="E2" s="5">
        <f t="shared" ref="E2:E57" si="0">D2-C2</f>
        <v>2.1775820000000294</v>
      </c>
      <c r="F2">
        <f t="shared" ref="F2:F53" si="1">AVERAGE(C2,D2)</f>
        <v>322.941666</v>
      </c>
      <c r="G2">
        <f>$G$76</f>
        <v>-0.54930001676223306</v>
      </c>
      <c r="H2">
        <f>$G$77</f>
        <v>4.2683271881908045</v>
      </c>
      <c r="I2">
        <f>$E$72</f>
        <v>1.8595135857142857</v>
      </c>
      <c r="J2">
        <f t="shared" ref="J2:J57" si="2">(E2/D2)*100</f>
        <v>0.67203003697890951</v>
      </c>
      <c r="O2">
        <f>D2/C2</f>
        <v>1.0067657683654372</v>
      </c>
      <c r="Y2" s="5"/>
    </row>
    <row r="3" spans="2:26" x14ac:dyDescent="0.25">
      <c r="B3" s="1">
        <v>2</v>
      </c>
      <c r="C3" s="5">
        <v>321.80441300000001</v>
      </c>
      <c r="D3" s="5">
        <v>324.38534499999997</v>
      </c>
      <c r="E3" s="5">
        <f t="shared" si="0"/>
        <v>2.5809319999999616</v>
      </c>
      <c r="F3">
        <f t="shared" si="1"/>
        <v>323.09487899999999</v>
      </c>
      <c r="G3">
        <f>$G$76</f>
        <v>-0.54930001676223306</v>
      </c>
      <c r="H3">
        <f>$G$77</f>
        <v>4.2683271881908045</v>
      </c>
      <c r="I3">
        <f>$E$72</f>
        <v>1.8595135857142857</v>
      </c>
      <c r="J3">
        <f t="shared" si="2"/>
        <v>0.79563766975969952</v>
      </c>
      <c r="L3" s="16"/>
      <c r="O3">
        <f t="shared" ref="O3:O58" si="3">D3/C3</f>
        <v>1.0080201883371933</v>
      </c>
      <c r="Y3" s="5"/>
    </row>
    <row r="4" spans="2:26" x14ac:dyDescent="0.25">
      <c r="B4" s="1">
        <v>3</v>
      </c>
      <c r="C4" s="5">
        <v>321.784088</v>
      </c>
      <c r="D4" s="5">
        <v>324.11105300000003</v>
      </c>
      <c r="E4" s="5">
        <f t="shared" si="0"/>
        <v>2.3269650000000297</v>
      </c>
      <c r="F4">
        <f t="shared" si="1"/>
        <v>322.94757049999998</v>
      </c>
      <c r="G4">
        <f>$G$76</f>
        <v>-0.54930001676223306</v>
      </c>
      <c r="H4">
        <f>$G$77</f>
        <v>4.2683271881908045</v>
      </c>
      <c r="I4">
        <f>$E$72</f>
        <v>1.8595135857142857</v>
      </c>
      <c r="J4">
        <f t="shared" si="2"/>
        <v>0.71795299125452217</v>
      </c>
      <c r="O4">
        <f t="shared" si="3"/>
        <v>1.0072314483120124</v>
      </c>
      <c r="Y4" s="5"/>
    </row>
    <row r="5" spans="2:26" x14ac:dyDescent="0.25">
      <c r="B5" s="1">
        <v>4</v>
      </c>
      <c r="C5" s="5">
        <v>323.63577299999997</v>
      </c>
      <c r="D5" s="5">
        <v>325.15920999999997</v>
      </c>
      <c r="E5" s="5">
        <f t="shared" si="0"/>
        <v>1.5234370000000013</v>
      </c>
      <c r="F5">
        <f t="shared" si="1"/>
        <v>324.3974915</v>
      </c>
      <c r="G5">
        <f>$G$76</f>
        <v>-0.54930001676223306</v>
      </c>
      <c r="H5">
        <f>$G$77</f>
        <v>4.2683271881908045</v>
      </c>
      <c r="I5">
        <f>$E$72</f>
        <v>1.8595135857142857</v>
      </c>
      <c r="J5">
        <f t="shared" si="2"/>
        <v>0.46852032885674727</v>
      </c>
      <c r="O5">
        <f t="shared" si="3"/>
        <v>1.0047072577480487</v>
      </c>
      <c r="Y5" s="5"/>
    </row>
    <row r="6" spans="2:26" x14ac:dyDescent="0.25">
      <c r="B6" s="1">
        <v>5</v>
      </c>
      <c r="C6" s="5">
        <v>322.86502100000001</v>
      </c>
      <c r="D6" s="5">
        <v>325.48034699999999</v>
      </c>
      <c r="E6" s="5">
        <f t="shared" si="0"/>
        <v>2.6153259999999818</v>
      </c>
      <c r="F6">
        <f t="shared" si="1"/>
        <v>324.172684</v>
      </c>
      <c r="G6">
        <f>$G$76</f>
        <v>-0.54930001676223306</v>
      </c>
      <c r="H6">
        <f>$G$77</f>
        <v>4.2683271881908045</v>
      </c>
      <c r="I6">
        <f>$E$72</f>
        <v>1.8595135857142857</v>
      </c>
      <c r="J6">
        <f t="shared" si="2"/>
        <v>0.80352808521492147</v>
      </c>
      <c r="O6">
        <f t="shared" si="3"/>
        <v>1.0081003695968662</v>
      </c>
      <c r="Y6" s="5"/>
    </row>
    <row r="7" spans="2:26" x14ac:dyDescent="0.25">
      <c r="B7" s="1">
        <v>6</v>
      </c>
      <c r="C7" s="5">
        <v>323.56753500000002</v>
      </c>
      <c r="D7" s="5">
        <v>325.00668300000001</v>
      </c>
      <c r="E7" s="5">
        <f t="shared" si="0"/>
        <v>1.4391479999999888</v>
      </c>
      <c r="F7">
        <f t="shared" si="1"/>
        <v>324.28710899999999</v>
      </c>
      <c r="G7">
        <f>$G$76</f>
        <v>-0.54930001676223306</v>
      </c>
      <c r="H7">
        <f>$G$77</f>
        <v>4.2683271881908045</v>
      </c>
      <c r="I7">
        <f>$E$72</f>
        <v>1.8595135857142857</v>
      </c>
      <c r="J7">
        <f t="shared" si="2"/>
        <v>0.4428056637838394</v>
      </c>
      <c r="O7">
        <f t="shared" si="3"/>
        <v>1.0044477515335399</v>
      </c>
      <c r="Y7" s="5"/>
    </row>
    <row r="8" spans="2:26" x14ac:dyDescent="0.25">
      <c r="B8" s="1">
        <v>7</v>
      </c>
      <c r="C8" s="5">
        <v>322.28521699999999</v>
      </c>
      <c r="D8" s="5">
        <v>324.31866500000001</v>
      </c>
      <c r="E8" s="5">
        <f t="shared" si="0"/>
        <v>2.0334480000000212</v>
      </c>
      <c r="F8">
        <f t="shared" si="1"/>
        <v>323.301941</v>
      </c>
      <c r="G8">
        <f>$G$76</f>
        <v>-0.54930001676223306</v>
      </c>
      <c r="H8">
        <f>$G$77</f>
        <v>4.2683271881908045</v>
      </c>
      <c r="I8">
        <f>$E$72</f>
        <v>1.8595135857142857</v>
      </c>
      <c r="J8">
        <f t="shared" si="2"/>
        <v>0.62699074072718608</v>
      </c>
      <c r="O8">
        <f t="shared" si="3"/>
        <v>1.0063094671822941</v>
      </c>
      <c r="Y8" s="5"/>
    </row>
    <row r="9" spans="2:26" x14ac:dyDescent="0.25">
      <c r="B9" s="1">
        <v>8</v>
      </c>
      <c r="C9" s="5">
        <v>324.41699199999999</v>
      </c>
      <c r="D9" s="5">
        <v>324.76815800000003</v>
      </c>
      <c r="E9" s="5">
        <f t="shared" si="0"/>
        <v>0.35116600000003473</v>
      </c>
      <c r="F9">
        <f t="shared" si="1"/>
        <v>324.59257500000001</v>
      </c>
      <c r="G9">
        <f>$G$76</f>
        <v>-0.54930001676223306</v>
      </c>
      <c r="H9">
        <f>$G$77</f>
        <v>4.2683271881908045</v>
      </c>
      <c r="I9">
        <f>$E$72</f>
        <v>1.8595135857142857</v>
      </c>
      <c r="J9">
        <f t="shared" si="2"/>
        <v>0.1081282112638748</v>
      </c>
      <c r="O9">
        <f t="shared" si="3"/>
        <v>1.0010824525492179</v>
      </c>
      <c r="Y9" s="5"/>
    </row>
    <row r="10" spans="2:26" x14ac:dyDescent="0.25">
      <c r="B10" s="1">
        <v>9</v>
      </c>
      <c r="C10" s="5">
        <v>325.01104700000002</v>
      </c>
      <c r="D10" s="5">
        <v>324.29818699999998</v>
      </c>
      <c r="E10" s="5">
        <f t="shared" si="0"/>
        <v>-0.71286000000003469</v>
      </c>
      <c r="F10">
        <f t="shared" si="1"/>
        <v>324.65461700000003</v>
      </c>
      <c r="G10">
        <f>$G$76</f>
        <v>-0.54930001676223306</v>
      </c>
      <c r="H10">
        <f>$G$77</f>
        <v>4.2683271881908045</v>
      </c>
      <c r="I10">
        <f>$E$72</f>
        <v>1.8595135857142857</v>
      </c>
      <c r="J10">
        <f t="shared" si="2"/>
        <v>-0.21981621500709614</v>
      </c>
      <c r="O10">
        <f t="shared" si="3"/>
        <v>0.99780665916872657</v>
      </c>
      <c r="Y10" s="5"/>
    </row>
    <row r="11" spans="2:26" x14ac:dyDescent="0.25">
      <c r="B11" s="1">
        <v>10</v>
      </c>
      <c r="C11" s="5">
        <v>326.53259300000002</v>
      </c>
      <c r="D11" s="5">
        <v>328.56741299999999</v>
      </c>
      <c r="E11" s="5">
        <f t="shared" si="0"/>
        <v>2.0348199999999679</v>
      </c>
      <c r="F11">
        <f t="shared" si="1"/>
        <v>327.550003</v>
      </c>
      <c r="G11">
        <f>$G$76</f>
        <v>-0.54930001676223306</v>
      </c>
      <c r="H11">
        <f>$G$77</f>
        <v>4.2683271881908045</v>
      </c>
      <c r="I11">
        <f>$E$72</f>
        <v>1.8595135857142857</v>
      </c>
      <c r="J11">
        <f t="shared" si="2"/>
        <v>0.61930061213951482</v>
      </c>
      <c r="O11">
        <f t="shared" si="3"/>
        <v>1.0062315984487342</v>
      </c>
      <c r="Y11" s="5"/>
    </row>
    <row r="12" spans="2:26" x14ac:dyDescent="0.25">
      <c r="B12" s="1">
        <v>11</v>
      </c>
      <c r="C12" s="5">
        <v>330.091095</v>
      </c>
      <c r="D12" s="5">
        <v>330.12899800000002</v>
      </c>
      <c r="E12" s="5">
        <f t="shared" si="0"/>
        <v>3.7903000000028442E-2</v>
      </c>
      <c r="F12">
        <f t="shared" si="1"/>
        <v>330.11004650000001</v>
      </c>
      <c r="G12">
        <f>$G$76</f>
        <v>-0.54930001676223306</v>
      </c>
      <c r="H12">
        <f>$G$77</f>
        <v>4.2683271881908045</v>
      </c>
      <c r="I12">
        <f>$E$72</f>
        <v>1.8595135857142857</v>
      </c>
      <c r="J12">
        <f t="shared" si="2"/>
        <v>1.1481269512721944E-2</v>
      </c>
      <c r="O12">
        <f t="shared" si="3"/>
        <v>1.0001148258785959</v>
      </c>
      <c r="Y12" s="5"/>
    </row>
    <row r="13" spans="2:26" x14ac:dyDescent="0.25">
      <c r="B13" s="1">
        <v>12</v>
      </c>
      <c r="C13" s="5">
        <v>329.66137700000002</v>
      </c>
      <c r="D13" s="5">
        <v>330.61111499999998</v>
      </c>
      <c r="E13" s="5">
        <f t="shared" si="0"/>
        <v>0.949737999999968</v>
      </c>
      <c r="F13">
        <f t="shared" si="1"/>
        <v>330.13624600000003</v>
      </c>
      <c r="G13">
        <f>$G$76</f>
        <v>-0.54930001676223306</v>
      </c>
      <c r="H13">
        <f>$G$77</f>
        <v>4.2683271881908045</v>
      </c>
      <c r="I13">
        <f>$E$72</f>
        <v>1.8595135857142857</v>
      </c>
      <c r="J13">
        <f t="shared" si="2"/>
        <v>0.28726741386174148</v>
      </c>
      <c r="O13">
        <f t="shared" si="3"/>
        <v>1.0028809501696645</v>
      </c>
      <c r="Y13" s="5"/>
    </row>
    <row r="14" spans="2:26" x14ac:dyDescent="0.25">
      <c r="B14" s="1">
        <v>13</v>
      </c>
      <c r="C14" s="5">
        <v>329.222443</v>
      </c>
      <c r="D14" s="5">
        <v>330.19509900000003</v>
      </c>
      <c r="E14" s="5">
        <f t="shared" si="0"/>
        <v>0.97265600000002905</v>
      </c>
      <c r="F14">
        <f t="shared" si="1"/>
        <v>329.70877100000001</v>
      </c>
      <c r="G14">
        <f>$G$76</f>
        <v>-0.54930001676223306</v>
      </c>
      <c r="H14">
        <f>$G$77</f>
        <v>4.2683271881908045</v>
      </c>
      <c r="I14">
        <f>$E$72</f>
        <v>1.8595135857142857</v>
      </c>
      <c r="J14">
        <f t="shared" si="2"/>
        <v>0.29457008990918698</v>
      </c>
      <c r="O14">
        <f t="shared" si="3"/>
        <v>1.0029544036886939</v>
      </c>
      <c r="Y14" s="5"/>
    </row>
    <row r="15" spans="2:26" x14ac:dyDescent="0.25">
      <c r="B15" s="1">
        <v>14</v>
      </c>
      <c r="C15" s="5">
        <v>330.47128300000003</v>
      </c>
      <c r="D15" s="5">
        <v>328.60470600000002</v>
      </c>
      <c r="E15" s="5">
        <f t="shared" si="0"/>
        <v>-1.8665770000000066</v>
      </c>
      <c r="F15">
        <f t="shared" si="1"/>
        <v>329.53799450000002</v>
      </c>
      <c r="G15">
        <f>$G$76</f>
        <v>-0.54930001676223306</v>
      </c>
      <c r="H15">
        <f>$G$77</f>
        <v>4.2683271881908045</v>
      </c>
      <c r="I15">
        <f>$E$72</f>
        <v>1.8595135857142857</v>
      </c>
      <c r="J15">
        <f t="shared" si="2"/>
        <v>-0.56803112247577081</v>
      </c>
      <c r="O15">
        <f t="shared" si="3"/>
        <v>0.99435177246550643</v>
      </c>
      <c r="Y15" s="5"/>
    </row>
    <row r="16" spans="2:26" x14ac:dyDescent="0.25">
      <c r="B16" s="1">
        <v>15</v>
      </c>
      <c r="C16">
        <v>330.20578</v>
      </c>
      <c r="D16">
        <v>329.70639</v>
      </c>
      <c r="E16" s="5">
        <f t="shared" si="0"/>
        <v>-0.49939000000000533</v>
      </c>
      <c r="F16">
        <f t="shared" si="1"/>
        <v>329.95608500000003</v>
      </c>
      <c r="G16">
        <f>$G$76</f>
        <v>-0.54930001676223306</v>
      </c>
      <c r="H16">
        <f>$G$77</f>
        <v>4.2683271881908045</v>
      </c>
      <c r="I16">
        <f>$E$72</f>
        <v>1.8595135857142857</v>
      </c>
      <c r="J16">
        <f t="shared" si="2"/>
        <v>-0.15146506563006112</v>
      </c>
      <c r="O16">
        <f t="shared" si="3"/>
        <v>0.99848764004070434</v>
      </c>
      <c r="Y16" s="5"/>
    </row>
    <row r="17" spans="2:25" x14ac:dyDescent="0.25">
      <c r="B17" s="1">
        <v>16</v>
      </c>
      <c r="C17">
        <v>330.333527</v>
      </c>
      <c r="D17">
        <v>331.06494099999998</v>
      </c>
      <c r="E17" s="5">
        <f t="shared" si="0"/>
        <v>0.73141399999997248</v>
      </c>
      <c r="F17">
        <f t="shared" si="1"/>
        <v>330.69923399999999</v>
      </c>
      <c r="G17">
        <f>$G$76</f>
        <v>-0.54930001676223306</v>
      </c>
      <c r="H17">
        <f>$G$77</f>
        <v>4.2683271881908045</v>
      </c>
      <c r="I17">
        <f>$E$72</f>
        <v>1.8595135857142857</v>
      </c>
      <c r="J17">
        <f t="shared" si="2"/>
        <v>0.22092765177451168</v>
      </c>
      <c r="O17">
        <f t="shared" si="3"/>
        <v>1.0022141682276167</v>
      </c>
      <c r="Y17" s="5"/>
    </row>
    <row r="18" spans="2:25" x14ac:dyDescent="0.25">
      <c r="B18" s="1">
        <v>17</v>
      </c>
      <c r="C18">
        <v>306.35015900000002</v>
      </c>
      <c r="D18">
        <v>305.95590199999998</v>
      </c>
      <c r="E18" s="5">
        <f t="shared" si="0"/>
        <v>-0.39425700000003872</v>
      </c>
      <c r="F18">
        <f t="shared" si="1"/>
        <v>306.1530305</v>
      </c>
      <c r="G18">
        <f>$G$76</f>
        <v>-0.54930001676223306</v>
      </c>
      <c r="H18">
        <f>$G$77</f>
        <v>4.2683271881908045</v>
      </c>
      <c r="I18">
        <f>$E$72</f>
        <v>1.8595135857142857</v>
      </c>
      <c r="J18">
        <f t="shared" si="2"/>
        <v>-0.12886072712532237</v>
      </c>
      <c r="O18">
        <f t="shared" si="3"/>
        <v>0.99871305110045649</v>
      </c>
      <c r="Y18" s="5"/>
    </row>
    <row r="19" spans="2:25" x14ac:dyDescent="0.25">
      <c r="B19" s="1">
        <v>18</v>
      </c>
      <c r="C19">
        <v>305.79183999999998</v>
      </c>
      <c r="D19">
        <v>308.24087500000002</v>
      </c>
      <c r="E19" s="5">
        <f t="shared" si="0"/>
        <v>2.4490350000000376</v>
      </c>
      <c r="F19">
        <f t="shared" si="1"/>
        <v>307.01635750000003</v>
      </c>
      <c r="G19">
        <f>$G$76</f>
        <v>-0.54930001676223306</v>
      </c>
      <c r="H19">
        <f>$G$77</f>
        <v>4.2683271881908045</v>
      </c>
      <c r="I19">
        <f>$E$72</f>
        <v>1.8595135857142857</v>
      </c>
      <c r="J19">
        <f t="shared" si="2"/>
        <v>0.79451987021514836</v>
      </c>
      <c r="O19">
        <f t="shared" si="3"/>
        <v>1.0080088304514603</v>
      </c>
      <c r="Y19" s="5"/>
    </row>
    <row r="20" spans="2:25" x14ac:dyDescent="0.25">
      <c r="B20" s="1">
        <v>19</v>
      </c>
      <c r="C20">
        <v>306.33013899999997</v>
      </c>
      <c r="D20">
        <v>306.545593</v>
      </c>
      <c r="E20" s="5">
        <f t="shared" si="0"/>
        <v>0.21545400000002246</v>
      </c>
      <c r="F20">
        <f t="shared" si="1"/>
        <v>306.43786599999999</v>
      </c>
      <c r="G20">
        <f>$G$76</f>
        <v>-0.54930001676223306</v>
      </c>
      <c r="H20">
        <f>$G$77</f>
        <v>4.2683271881908045</v>
      </c>
      <c r="I20">
        <f>$E$72</f>
        <v>1.8595135857142857</v>
      </c>
      <c r="J20">
        <f t="shared" si="2"/>
        <v>7.0284487828217598E-2</v>
      </c>
      <c r="O20">
        <f t="shared" si="3"/>
        <v>1.0007033392166482</v>
      </c>
      <c r="Y20" s="5"/>
    </row>
    <row r="21" spans="2:25" x14ac:dyDescent="0.25">
      <c r="B21" s="1">
        <v>20</v>
      </c>
      <c r="C21">
        <v>305.26965300000001</v>
      </c>
      <c r="D21">
        <v>306.26049799999998</v>
      </c>
      <c r="E21" s="5">
        <f t="shared" si="0"/>
        <v>0.99084499999997888</v>
      </c>
      <c r="F21">
        <f t="shared" si="1"/>
        <v>305.76507549999997</v>
      </c>
      <c r="G21">
        <f>$G$76</f>
        <v>-0.54930001676223306</v>
      </c>
      <c r="H21">
        <f>$G$77</f>
        <v>4.2683271881908045</v>
      </c>
      <c r="I21">
        <f>$E$72</f>
        <v>1.8595135857142857</v>
      </c>
      <c r="J21">
        <f t="shared" si="2"/>
        <v>0.32353013414089693</v>
      </c>
      <c r="O21">
        <f t="shared" si="3"/>
        <v>1.0032458024905606</v>
      </c>
      <c r="Y21" s="5"/>
    </row>
    <row r="22" spans="2:25" x14ac:dyDescent="0.25">
      <c r="B22" s="1">
        <v>21</v>
      </c>
      <c r="C22">
        <v>305.48825099999999</v>
      </c>
      <c r="D22">
        <v>305.77832000000001</v>
      </c>
      <c r="E22" s="5">
        <f t="shared" si="0"/>
        <v>0.29006900000001679</v>
      </c>
      <c r="F22">
        <f t="shared" si="1"/>
        <v>305.6332855</v>
      </c>
      <c r="G22">
        <f>$G$76</f>
        <v>-0.54930001676223306</v>
      </c>
      <c r="H22">
        <f>$G$77</f>
        <v>4.2683271881908045</v>
      </c>
      <c r="I22">
        <f>$E$72</f>
        <v>1.8595135857142857</v>
      </c>
      <c r="J22">
        <f t="shared" si="2"/>
        <v>9.4862513470548471E-2</v>
      </c>
      <c r="O22">
        <f t="shared" si="3"/>
        <v>1.0009495258788201</v>
      </c>
      <c r="Y22" s="5"/>
    </row>
    <row r="23" spans="2:25" x14ac:dyDescent="0.25">
      <c r="B23" s="1">
        <v>22</v>
      </c>
      <c r="C23">
        <v>306.03323399999999</v>
      </c>
      <c r="D23">
        <v>306.153595</v>
      </c>
      <c r="E23" s="5">
        <f t="shared" si="0"/>
        <v>0.1203610000000026</v>
      </c>
      <c r="F23">
        <f t="shared" si="1"/>
        <v>306.09341449999999</v>
      </c>
      <c r="G23">
        <f>$G$76</f>
        <v>-0.54930001676223306</v>
      </c>
      <c r="H23">
        <f>$G$77</f>
        <v>4.2683271881908045</v>
      </c>
      <c r="I23">
        <f>$E$72</f>
        <v>1.8595135857142857</v>
      </c>
      <c r="J23">
        <f t="shared" si="2"/>
        <v>3.9313926723611593E-2</v>
      </c>
      <c r="O23">
        <f t="shared" si="3"/>
        <v>1.0003932938865066</v>
      </c>
      <c r="Y23" s="5"/>
    </row>
    <row r="24" spans="2:25" x14ac:dyDescent="0.25">
      <c r="B24" s="1">
        <v>23</v>
      </c>
      <c r="C24">
        <v>306.75595099999998</v>
      </c>
      <c r="D24">
        <v>306.43316700000003</v>
      </c>
      <c r="E24" s="5">
        <f t="shared" si="0"/>
        <v>-0.322783999999956</v>
      </c>
      <c r="F24">
        <f t="shared" si="1"/>
        <v>306.594559</v>
      </c>
      <c r="G24">
        <f>$G$76</f>
        <v>-0.54930001676223306</v>
      </c>
      <c r="H24">
        <f>$G$77</f>
        <v>4.2683271881908045</v>
      </c>
      <c r="I24">
        <f>$E$72</f>
        <v>1.8595135857142857</v>
      </c>
      <c r="J24">
        <f t="shared" si="2"/>
        <v>-0.10533585615422497</v>
      </c>
      <c r="O24">
        <f t="shared" si="3"/>
        <v>0.99894774983517776</v>
      </c>
      <c r="Y24" s="5"/>
    </row>
    <row r="25" spans="2:25" x14ac:dyDescent="0.25">
      <c r="B25" s="1">
        <v>24</v>
      </c>
      <c r="C25">
        <v>306.47644000000003</v>
      </c>
      <c r="D25">
        <v>306.21380599999998</v>
      </c>
      <c r="E25" s="5">
        <f t="shared" si="0"/>
        <v>-0.26263400000004822</v>
      </c>
      <c r="F25">
        <f t="shared" si="1"/>
        <v>306.345123</v>
      </c>
      <c r="G25">
        <f>$G$76</f>
        <v>-0.54930001676223306</v>
      </c>
      <c r="H25">
        <f>$G$77</f>
        <v>4.2683271881908045</v>
      </c>
      <c r="I25">
        <f>$E$72</f>
        <v>1.8595135857142857</v>
      </c>
      <c r="J25">
        <f t="shared" si="2"/>
        <v>-8.5768177284615388E-2</v>
      </c>
      <c r="O25">
        <f t="shared" si="3"/>
        <v>0.9991430532147918</v>
      </c>
      <c r="Y25" s="5"/>
    </row>
    <row r="26" spans="2:25" x14ac:dyDescent="0.25">
      <c r="B26" s="1">
        <v>25</v>
      </c>
      <c r="C26">
        <v>377.40258799999998</v>
      </c>
      <c r="D26">
        <v>378.86380000000003</v>
      </c>
      <c r="E26" s="5">
        <f t="shared" si="0"/>
        <v>1.4612120000000459</v>
      </c>
      <c r="F26">
        <f t="shared" si="1"/>
        <v>378.133194</v>
      </c>
      <c r="G26">
        <f>$G$76</f>
        <v>-0.54930001676223306</v>
      </c>
      <c r="H26">
        <f>$G$77</f>
        <v>4.2683271881908045</v>
      </c>
      <c r="I26">
        <f>$E$72</f>
        <v>1.8595135857142857</v>
      </c>
      <c r="J26">
        <f t="shared" si="2"/>
        <v>0.38568266485213049</v>
      </c>
      <c r="O26">
        <f t="shared" si="3"/>
        <v>1.0038717593531712</v>
      </c>
      <c r="Y26" s="5"/>
    </row>
    <row r="27" spans="2:25" x14ac:dyDescent="0.25">
      <c r="B27" s="1">
        <v>26</v>
      </c>
      <c r="C27">
        <v>376.42474399999998</v>
      </c>
      <c r="D27">
        <v>379.61868299999998</v>
      </c>
      <c r="E27" s="5">
        <f t="shared" si="0"/>
        <v>3.1939390000000003</v>
      </c>
      <c r="F27">
        <f t="shared" si="1"/>
        <v>378.02171349999998</v>
      </c>
      <c r="G27">
        <f>$G$76</f>
        <v>-0.54930001676223306</v>
      </c>
      <c r="H27">
        <f>$G$77</f>
        <v>4.2683271881908045</v>
      </c>
      <c r="I27">
        <f>$E$72</f>
        <v>1.8595135857142857</v>
      </c>
      <c r="J27">
        <f t="shared" si="2"/>
        <v>0.84135453364923041</v>
      </c>
      <c r="O27">
        <f t="shared" si="3"/>
        <v>1.0084849337109465</v>
      </c>
      <c r="Y27" s="5"/>
    </row>
    <row r="28" spans="2:25" x14ac:dyDescent="0.25">
      <c r="B28" s="1">
        <v>27</v>
      </c>
      <c r="C28">
        <v>376.35238600000002</v>
      </c>
      <c r="D28">
        <v>378.88623000000001</v>
      </c>
      <c r="E28" s="5">
        <f t="shared" si="0"/>
        <v>2.5338439999999878</v>
      </c>
      <c r="F28">
        <f t="shared" si="1"/>
        <v>377.61930800000005</v>
      </c>
      <c r="G28">
        <f>$G$76</f>
        <v>-0.54930001676223306</v>
      </c>
      <c r="H28">
        <f>$G$77</f>
        <v>4.2683271881908045</v>
      </c>
      <c r="I28">
        <f>$E$72</f>
        <v>1.8595135857142857</v>
      </c>
      <c r="J28">
        <f t="shared" si="2"/>
        <v>0.66876117403369018</v>
      </c>
      <c r="O28">
        <f t="shared" si="3"/>
        <v>1.0067326370025989</v>
      </c>
      <c r="Y28" s="5"/>
    </row>
    <row r="29" spans="2:25" x14ac:dyDescent="0.25">
      <c r="B29" s="1">
        <v>28</v>
      </c>
      <c r="C29">
        <v>377.34491000000003</v>
      </c>
      <c r="D29">
        <v>378.28106700000001</v>
      </c>
      <c r="E29" s="5">
        <f t="shared" si="0"/>
        <v>0.93615699999998014</v>
      </c>
      <c r="F29">
        <f t="shared" si="1"/>
        <v>377.81298850000002</v>
      </c>
      <c r="G29">
        <f>$G$76</f>
        <v>-0.54930001676223306</v>
      </c>
      <c r="H29">
        <f>$G$77</f>
        <v>4.2683271881908045</v>
      </c>
      <c r="I29">
        <f>$E$72</f>
        <v>1.8595135857142857</v>
      </c>
      <c r="J29">
        <f t="shared" si="2"/>
        <v>0.24747656746986496</v>
      </c>
      <c r="O29">
        <f t="shared" si="3"/>
        <v>1.0024809053340615</v>
      </c>
      <c r="Y29" s="5"/>
    </row>
    <row r="30" spans="2:25" x14ac:dyDescent="0.25">
      <c r="B30" s="1">
        <v>29</v>
      </c>
      <c r="C30">
        <v>377.990906</v>
      </c>
      <c r="D30">
        <v>378.49591099999998</v>
      </c>
      <c r="E30" s="5">
        <f t="shared" si="0"/>
        <v>0.50500499999998283</v>
      </c>
      <c r="F30">
        <f t="shared" si="1"/>
        <v>378.24340849999999</v>
      </c>
      <c r="G30">
        <f>$G$76</f>
        <v>-0.54930001676223306</v>
      </c>
      <c r="H30">
        <f>$G$77</f>
        <v>4.2683271881908045</v>
      </c>
      <c r="I30">
        <f>$E$72</f>
        <v>1.8595135857142857</v>
      </c>
      <c r="J30">
        <f t="shared" si="2"/>
        <v>0.13342416267212537</v>
      </c>
      <c r="O30">
        <f t="shared" si="3"/>
        <v>1.0013360242058309</v>
      </c>
      <c r="Y30" s="5"/>
    </row>
    <row r="31" spans="2:25" x14ac:dyDescent="0.25">
      <c r="B31" s="1">
        <v>30</v>
      </c>
      <c r="C31">
        <v>376.54608200000001</v>
      </c>
      <c r="D31">
        <v>378.21090700000002</v>
      </c>
      <c r="E31" s="5">
        <f t="shared" si="0"/>
        <v>1.6648250000000075</v>
      </c>
      <c r="F31">
        <f t="shared" si="1"/>
        <v>377.37849449999999</v>
      </c>
      <c r="G31">
        <f>$G$76</f>
        <v>-0.54930001676223306</v>
      </c>
      <c r="H31">
        <f>$G$77</f>
        <v>4.2683271881908045</v>
      </c>
      <c r="I31">
        <f>$E$72</f>
        <v>1.8595135857142857</v>
      </c>
      <c r="J31">
        <f t="shared" si="2"/>
        <v>0.4401842911420869</v>
      </c>
      <c r="O31">
        <f t="shared" si="3"/>
        <v>1.0044213048006168</v>
      </c>
      <c r="Y31" s="5"/>
    </row>
    <row r="32" spans="2:25" x14ac:dyDescent="0.25">
      <c r="B32" s="1">
        <v>31</v>
      </c>
      <c r="C32">
        <v>376.15136699999999</v>
      </c>
      <c r="D32">
        <v>378.062927</v>
      </c>
      <c r="E32" s="5">
        <f t="shared" si="0"/>
        <v>1.9115600000000086</v>
      </c>
      <c r="F32">
        <f t="shared" si="1"/>
        <v>377.107147</v>
      </c>
      <c r="G32">
        <f>$G$76</f>
        <v>-0.54930001676223306</v>
      </c>
      <c r="H32">
        <f>$G$77</f>
        <v>4.2683271881908045</v>
      </c>
      <c r="I32">
        <f>$E$72</f>
        <v>1.8595135857142857</v>
      </c>
      <c r="J32">
        <f t="shared" si="2"/>
        <v>0.50561953142790128</v>
      </c>
      <c r="O32">
        <f t="shared" si="3"/>
        <v>1.0050818903444261</v>
      </c>
      <c r="Y32" s="5"/>
    </row>
    <row r="33" spans="2:25" x14ac:dyDescent="0.25">
      <c r="B33" s="1">
        <v>32</v>
      </c>
      <c r="C33">
        <v>378.79983499999997</v>
      </c>
      <c r="D33">
        <v>378.50604199999998</v>
      </c>
      <c r="E33" s="5">
        <f t="shared" si="0"/>
        <v>-0.29379299999999375</v>
      </c>
      <c r="F33">
        <f t="shared" si="1"/>
        <v>378.6529385</v>
      </c>
      <c r="G33">
        <f>$G$76</f>
        <v>-0.54930001676223306</v>
      </c>
      <c r="H33">
        <f>$G$77</f>
        <v>4.2683271881908045</v>
      </c>
      <c r="I33">
        <f>$E$72</f>
        <v>1.8595135857142857</v>
      </c>
      <c r="J33">
        <f t="shared" si="2"/>
        <v>-7.7619104426341956E-2</v>
      </c>
      <c r="O33">
        <f t="shared" si="3"/>
        <v>0.99922441096100267</v>
      </c>
      <c r="Y33" s="5"/>
    </row>
    <row r="34" spans="2:25" x14ac:dyDescent="0.25">
      <c r="B34" s="1">
        <v>33</v>
      </c>
      <c r="C34">
        <v>354.35919200000001</v>
      </c>
      <c r="D34">
        <v>356.44506799999999</v>
      </c>
      <c r="E34" s="5">
        <f t="shared" si="0"/>
        <v>2.0858759999999847</v>
      </c>
      <c r="F34">
        <f t="shared" si="1"/>
        <v>355.40213</v>
      </c>
      <c r="G34">
        <f>$G$76</f>
        <v>-0.54930001676223306</v>
      </c>
      <c r="H34">
        <f>$G$77</f>
        <v>4.2683271881908045</v>
      </c>
      <c r="I34">
        <f>$E$72</f>
        <v>1.8595135857142857</v>
      </c>
      <c r="J34">
        <f t="shared" si="2"/>
        <v>0.58518862715754705</v>
      </c>
      <c r="O34">
        <f t="shared" si="3"/>
        <v>1.0058863324194507</v>
      </c>
      <c r="Y34" s="5"/>
    </row>
    <row r="35" spans="2:25" x14ac:dyDescent="0.25">
      <c r="B35" s="1">
        <v>34</v>
      </c>
      <c r="C35">
        <v>354.38430799999998</v>
      </c>
      <c r="D35">
        <v>356.59033199999999</v>
      </c>
      <c r="E35" s="5">
        <f t="shared" si="0"/>
        <v>2.2060240000000135</v>
      </c>
      <c r="F35">
        <f t="shared" si="1"/>
        <v>355.48731999999995</v>
      </c>
      <c r="G35">
        <f>$G$76</f>
        <v>-0.54930001676223306</v>
      </c>
      <c r="H35">
        <f>$G$77</f>
        <v>4.2683271881908045</v>
      </c>
      <c r="I35">
        <f>$E$72</f>
        <v>1.8595135857142857</v>
      </c>
      <c r="J35">
        <f t="shared" si="2"/>
        <v>0.61864380551966669</v>
      </c>
      <c r="O35">
        <f t="shared" si="3"/>
        <v>1.0062249483123278</v>
      </c>
      <c r="Y35" s="5"/>
    </row>
    <row r="36" spans="2:25" x14ac:dyDescent="0.25">
      <c r="B36" s="1">
        <v>35</v>
      </c>
      <c r="C36">
        <v>354.32104500000003</v>
      </c>
      <c r="D36">
        <v>356.87667800000003</v>
      </c>
      <c r="E36" s="5">
        <f t="shared" si="0"/>
        <v>2.5556330000000003</v>
      </c>
      <c r="F36">
        <f t="shared" si="1"/>
        <v>355.5988615</v>
      </c>
      <c r="G36">
        <f>$G$76</f>
        <v>-0.54930001676223306</v>
      </c>
      <c r="H36">
        <f>$G$77</f>
        <v>4.2683271881908045</v>
      </c>
      <c r="I36">
        <f>$E$72</f>
        <v>1.8595135857142857</v>
      </c>
      <c r="J36">
        <f t="shared" si="2"/>
        <v>0.71611095864325436</v>
      </c>
      <c r="O36">
        <f t="shared" si="3"/>
        <v>1.0072127609580741</v>
      </c>
      <c r="Y36" s="5"/>
    </row>
    <row r="37" spans="2:25" x14ac:dyDescent="0.25">
      <c r="B37" s="1">
        <v>36</v>
      </c>
      <c r="C37">
        <v>354.61041299999999</v>
      </c>
      <c r="D37">
        <v>356.11776700000001</v>
      </c>
      <c r="E37" s="5">
        <f t="shared" si="0"/>
        <v>1.5073540000000207</v>
      </c>
      <c r="F37">
        <f t="shared" si="1"/>
        <v>355.36409000000003</v>
      </c>
      <c r="G37">
        <f>$G$76</f>
        <v>-0.54930001676223306</v>
      </c>
      <c r="H37">
        <f>$G$77</f>
        <v>4.2683271881908045</v>
      </c>
      <c r="I37">
        <f>$E$72</f>
        <v>1.8595135857142857</v>
      </c>
      <c r="J37">
        <f t="shared" si="2"/>
        <v>0.42327402328118624</v>
      </c>
      <c r="O37">
        <f t="shared" si="3"/>
        <v>1.0042507324791954</v>
      </c>
      <c r="Y37" s="5"/>
    </row>
    <row r="38" spans="2:25" x14ac:dyDescent="0.25">
      <c r="B38" s="1">
        <v>37</v>
      </c>
      <c r="C38">
        <v>354.60159299999998</v>
      </c>
      <c r="D38">
        <v>356.14456200000001</v>
      </c>
      <c r="E38" s="5">
        <f t="shared" si="0"/>
        <v>1.5429690000000278</v>
      </c>
      <c r="F38">
        <f t="shared" si="1"/>
        <v>355.37307750000002</v>
      </c>
      <c r="G38">
        <f>$G$76</f>
        <v>-0.54930001676223306</v>
      </c>
      <c r="H38">
        <f>$G$77</f>
        <v>4.2683271881908045</v>
      </c>
      <c r="I38">
        <f>$E$72</f>
        <v>1.8595135857142857</v>
      </c>
      <c r="J38">
        <f t="shared" si="2"/>
        <v>0.43324233039953813</v>
      </c>
      <c r="O38">
        <f t="shared" si="3"/>
        <v>1.0043512748686383</v>
      </c>
      <c r="Y38" s="5"/>
    </row>
    <row r="39" spans="2:25" x14ac:dyDescent="0.25">
      <c r="B39" s="1">
        <v>38</v>
      </c>
      <c r="C39">
        <v>354.45049999999998</v>
      </c>
      <c r="D39">
        <v>356.73608400000001</v>
      </c>
      <c r="E39" s="5">
        <f t="shared" si="0"/>
        <v>2.2855840000000285</v>
      </c>
      <c r="F39">
        <f t="shared" si="1"/>
        <v>355.59329200000002</v>
      </c>
      <c r="G39">
        <f>$G$76</f>
        <v>-0.54930001676223306</v>
      </c>
      <c r="H39">
        <f>$G$77</f>
        <v>4.2683271881908045</v>
      </c>
      <c r="I39">
        <f>$E$72</f>
        <v>1.8595135857142857</v>
      </c>
      <c r="J39">
        <f t="shared" si="2"/>
        <v>0.6406932470560025</v>
      </c>
      <c r="O39">
        <f t="shared" si="3"/>
        <v>1.0064482459468953</v>
      </c>
      <c r="Y39" s="5"/>
    </row>
    <row r="40" spans="2:25" x14ac:dyDescent="0.25">
      <c r="B40" s="1">
        <v>39</v>
      </c>
      <c r="C40">
        <v>354.51782200000002</v>
      </c>
      <c r="D40">
        <v>356.57009900000003</v>
      </c>
      <c r="E40" s="5">
        <f t="shared" si="0"/>
        <v>2.0522770000000037</v>
      </c>
      <c r="F40">
        <f t="shared" si="1"/>
        <v>355.54396050000003</v>
      </c>
      <c r="G40">
        <f>$G$76</f>
        <v>-0.54930001676223306</v>
      </c>
      <c r="H40">
        <f>$G$77</f>
        <v>4.2683271881908045</v>
      </c>
      <c r="I40">
        <f>$E$72</f>
        <v>1.8595135857142857</v>
      </c>
      <c r="J40">
        <f t="shared" si="2"/>
        <v>0.57556059965645168</v>
      </c>
      <c r="O40">
        <f t="shared" si="3"/>
        <v>1.0057889247666651</v>
      </c>
      <c r="Y40" s="5"/>
    </row>
    <row r="41" spans="2:25" x14ac:dyDescent="0.25">
      <c r="B41" s="1">
        <v>40</v>
      </c>
      <c r="C41">
        <v>354.239777</v>
      </c>
      <c r="D41">
        <v>356.65713499999998</v>
      </c>
      <c r="E41" s="5">
        <f t="shared" si="0"/>
        <v>2.4173579999999788</v>
      </c>
      <c r="F41">
        <f t="shared" si="1"/>
        <v>355.44845599999996</v>
      </c>
      <c r="G41">
        <f>$G$76</f>
        <v>-0.54930001676223306</v>
      </c>
      <c r="H41">
        <f>$G$77</f>
        <v>4.2683271881908045</v>
      </c>
      <c r="I41">
        <f>$E$72</f>
        <v>1.8595135857142857</v>
      </c>
      <c r="J41">
        <f t="shared" si="2"/>
        <v>0.67778203848353658</v>
      </c>
      <c r="O41">
        <f t="shared" si="3"/>
        <v>1.0068240727240521</v>
      </c>
      <c r="Y41" s="5"/>
    </row>
    <row r="42" spans="2:25" x14ac:dyDescent="0.25">
      <c r="B42" s="1">
        <v>41</v>
      </c>
      <c r="C42">
        <v>321.88659699999999</v>
      </c>
      <c r="D42">
        <v>324.804779</v>
      </c>
      <c r="E42" s="5">
        <f t="shared" si="0"/>
        <v>2.9181820000000016</v>
      </c>
      <c r="F42">
        <f t="shared" si="1"/>
        <v>323.345688</v>
      </c>
      <c r="G42">
        <f>$G$76</f>
        <v>-0.54930001676223306</v>
      </c>
      <c r="H42">
        <f>$G$77</f>
        <v>4.2683271881908045</v>
      </c>
      <c r="I42">
        <f>$E$72</f>
        <v>1.8595135857142857</v>
      </c>
      <c r="J42">
        <f t="shared" si="2"/>
        <v>0.89844182988452936</v>
      </c>
      <c r="O42">
        <f t="shared" si="3"/>
        <v>1.009065869865964</v>
      </c>
      <c r="Y42" s="5"/>
    </row>
    <row r="43" spans="2:25" x14ac:dyDescent="0.25">
      <c r="B43" s="1">
        <v>42</v>
      </c>
      <c r="C43">
        <v>321.80273399999999</v>
      </c>
      <c r="D43">
        <v>324.50796500000001</v>
      </c>
      <c r="E43" s="5">
        <f t="shared" si="0"/>
        <v>2.7052310000000261</v>
      </c>
      <c r="F43">
        <f t="shared" si="1"/>
        <v>323.1553495</v>
      </c>
      <c r="G43">
        <f>$G$76</f>
        <v>-0.54930001676223306</v>
      </c>
      <c r="H43">
        <f>$G$77</f>
        <v>4.2683271881908045</v>
      </c>
      <c r="I43">
        <f>$E$72</f>
        <v>1.8595135857142857</v>
      </c>
      <c r="J43">
        <f t="shared" si="2"/>
        <v>0.83364086302165996</v>
      </c>
      <c r="O43">
        <f t="shared" si="3"/>
        <v>1.0084064885539477</v>
      </c>
      <c r="Y43" s="5"/>
    </row>
    <row r="44" spans="2:25" x14ac:dyDescent="0.25">
      <c r="B44" s="1">
        <v>43</v>
      </c>
      <c r="C44">
        <v>321.59475700000002</v>
      </c>
      <c r="D44">
        <v>324.84509300000002</v>
      </c>
      <c r="E44" s="5">
        <f t="shared" si="0"/>
        <v>3.2503360000000043</v>
      </c>
      <c r="F44">
        <f t="shared" si="1"/>
        <v>323.21992499999999</v>
      </c>
      <c r="G44">
        <f>$G$76</f>
        <v>-0.54930001676223306</v>
      </c>
      <c r="H44">
        <f>$G$77</f>
        <v>4.2683271881908045</v>
      </c>
      <c r="I44">
        <f>$E$72</f>
        <v>1.8595135857142857</v>
      </c>
      <c r="J44">
        <f t="shared" si="2"/>
        <v>1.0005802981299778</v>
      </c>
      <c r="O44">
        <f t="shared" si="3"/>
        <v>1.0101069309410415</v>
      </c>
      <c r="Y44" s="5"/>
    </row>
    <row r="45" spans="2:25" x14ac:dyDescent="0.25">
      <c r="B45" s="1">
        <v>44</v>
      </c>
      <c r="C45">
        <v>322.47177099999999</v>
      </c>
      <c r="D45">
        <v>324.76953099999997</v>
      </c>
      <c r="E45" s="5">
        <f t="shared" si="0"/>
        <v>2.2977599999999825</v>
      </c>
      <c r="F45">
        <f t="shared" si="1"/>
        <v>323.62065099999995</v>
      </c>
      <c r="G45">
        <f>$G$76</f>
        <v>-0.54930001676223306</v>
      </c>
      <c r="H45">
        <f>$G$77</f>
        <v>4.2683271881908045</v>
      </c>
      <c r="I45">
        <f>$E$72</f>
        <v>1.8595135857142857</v>
      </c>
      <c r="J45">
        <f t="shared" si="2"/>
        <v>0.70750479360700336</v>
      </c>
      <c r="O45">
        <f t="shared" si="3"/>
        <v>1.0071254609136004</v>
      </c>
      <c r="Y45" s="5"/>
    </row>
    <row r="46" spans="2:25" x14ac:dyDescent="0.25">
      <c r="B46" s="1">
        <v>45</v>
      </c>
      <c r="C46">
        <v>321.91204800000003</v>
      </c>
      <c r="D46">
        <v>324.33068800000001</v>
      </c>
      <c r="E46" s="5">
        <f t="shared" si="0"/>
        <v>2.4186399999999821</v>
      </c>
      <c r="F46">
        <f t="shared" si="1"/>
        <v>323.12136800000002</v>
      </c>
      <c r="G46">
        <f>$G$76</f>
        <v>-0.54930001676223306</v>
      </c>
      <c r="H46">
        <f>$G$77</f>
        <v>4.2683271881908045</v>
      </c>
      <c r="I46">
        <f>$E$72</f>
        <v>1.8595135857142857</v>
      </c>
      <c r="J46">
        <f t="shared" si="2"/>
        <v>0.74573270106342271</v>
      </c>
      <c r="O46">
        <f t="shared" si="3"/>
        <v>1.0075133565675056</v>
      </c>
      <c r="Y46" s="5"/>
    </row>
    <row r="47" spans="2:25" x14ac:dyDescent="0.25">
      <c r="B47" s="1">
        <v>46</v>
      </c>
      <c r="C47">
        <v>321.77780200000001</v>
      </c>
      <c r="D47">
        <v>324.51220699999999</v>
      </c>
      <c r="E47" s="5">
        <f t="shared" si="0"/>
        <v>2.7344049999999811</v>
      </c>
      <c r="F47">
        <f t="shared" si="1"/>
        <v>323.14500450000003</v>
      </c>
      <c r="G47">
        <f>$G$76</f>
        <v>-0.54930001676223306</v>
      </c>
      <c r="H47">
        <f>$G$77</f>
        <v>4.2683271881908045</v>
      </c>
      <c r="I47">
        <f>$E$72</f>
        <v>1.8595135857142857</v>
      </c>
      <c r="J47">
        <f t="shared" si="2"/>
        <v>0.84262007438135644</v>
      </c>
      <c r="O47">
        <f t="shared" si="3"/>
        <v>1.0084978049542397</v>
      </c>
      <c r="Y47" s="5"/>
    </row>
    <row r="48" spans="2:25" x14ac:dyDescent="0.25">
      <c r="B48" s="1">
        <v>50</v>
      </c>
      <c r="C48">
        <v>321.35626200000002</v>
      </c>
      <c r="D48">
        <v>324.114349</v>
      </c>
      <c r="E48" s="5">
        <f t="shared" si="0"/>
        <v>2.7580869999999891</v>
      </c>
      <c r="F48">
        <f t="shared" si="1"/>
        <v>322.73530549999998</v>
      </c>
      <c r="G48">
        <f>$G$76</f>
        <v>-0.54930001676223306</v>
      </c>
      <c r="H48">
        <f>$G$77</f>
        <v>4.2683271881908045</v>
      </c>
      <c r="I48">
        <f>$E$72</f>
        <v>1.8595135857142857</v>
      </c>
      <c r="J48">
        <f t="shared" si="2"/>
        <v>0.85096109089572858</v>
      </c>
      <c r="O48">
        <f t="shared" si="3"/>
        <v>1.0085826458860168</v>
      </c>
      <c r="Y48" s="5"/>
    </row>
    <row r="49" spans="2:25" s="5" customFormat="1" x14ac:dyDescent="0.25">
      <c r="B49" s="1">
        <v>51</v>
      </c>
      <c r="C49" s="5">
        <v>321.70025600000002</v>
      </c>
      <c r="D49" s="5">
        <v>324.26205399999998</v>
      </c>
      <c r="E49" s="5">
        <f t="shared" si="0"/>
        <v>2.5617979999999534</v>
      </c>
      <c r="F49" s="5">
        <f t="shared" si="1"/>
        <v>322.981155</v>
      </c>
      <c r="G49">
        <f>$G$76</f>
        <v>-0.54930001676223306</v>
      </c>
      <c r="H49">
        <f>$G$77</f>
        <v>4.2683271881908045</v>
      </c>
      <c r="I49">
        <f>$E$72</f>
        <v>1.8595135857142857</v>
      </c>
      <c r="J49">
        <f t="shared" si="2"/>
        <v>0.79003940436396347</v>
      </c>
      <c r="O49">
        <f t="shared" si="3"/>
        <v>1.0079633073092735</v>
      </c>
      <c r="W49"/>
      <c r="X49"/>
    </row>
    <row r="50" spans="2:25" s="5" customFormat="1" x14ac:dyDescent="0.25">
      <c r="B50" s="1">
        <v>52</v>
      </c>
      <c r="C50" s="5">
        <v>321.68499800000001</v>
      </c>
      <c r="D50" s="5">
        <v>324.62631199999998</v>
      </c>
      <c r="E50" s="5">
        <f t="shared" si="0"/>
        <v>2.9413139999999771</v>
      </c>
      <c r="F50" s="5">
        <f t="shared" si="1"/>
        <v>323.15565500000002</v>
      </c>
      <c r="G50">
        <f>$G$76</f>
        <v>-0.54930001676223306</v>
      </c>
      <c r="H50">
        <f>$G$77</f>
        <v>4.2683271881908045</v>
      </c>
      <c r="I50">
        <f>$E$72</f>
        <v>1.8595135857142857</v>
      </c>
      <c r="J50">
        <f t="shared" si="2"/>
        <v>0.90606149017273041</v>
      </c>
      <c r="O50">
        <f t="shared" si="3"/>
        <v>1.0091434602741405</v>
      </c>
      <c r="W50"/>
      <c r="X50"/>
    </row>
    <row r="51" spans="2:25" s="5" customFormat="1" x14ac:dyDescent="0.25">
      <c r="B51" s="1">
        <v>53</v>
      </c>
      <c r="C51" s="5">
        <v>321.25305200000003</v>
      </c>
      <c r="D51" s="5">
        <v>324.56689499999999</v>
      </c>
      <c r="E51" s="5">
        <f t="shared" si="0"/>
        <v>3.313842999999963</v>
      </c>
      <c r="F51" s="5">
        <f t="shared" si="1"/>
        <v>322.90997349999998</v>
      </c>
      <c r="G51">
        <f>$G$76</f>
        <v>-0.54930001676223306</v>
      </c>
      <c r="H51">
        <f>$G$77</f>
        <v>4.2683271881908045</v>
      </c>
      <c r="I51">
        <f>$E$72</f>
        <v>1.8595135857142857</v>
      </c>
      <c r="J51">
        <f t="shared" si="2"/>
        <v>1.021004622175026</v>
      </c>
      <c r="O51">
        <f t="shared" si="3"/>
        <v>1.0103153665914433</v>
      </c>
      <c r="W51"/>
      <c r="X51"/>
    </row>
    <row r="52" spans="2:25" x14ac:dyDescent="0.25">
      <c r="B52" s="1">
        <v>54</v>
      </c>
      <c r="C52">
        <v>321.36892699999999</v>
      </c>
      <c r="D52">
        <v>324.24408</v>
      </c>
      <c r="E52" s="5">
        <f t="shared" si="0"/>
        <v>2.8751530000000116</v>
      </c>
      <c r="F52">
        <f t="shared" si="1"/>
        <v>322.80650349999996</v>
      </c>
      <c r="G52">
        <f>$G$76</f>
        <v>-0.54930001676223306</v>
      </c>
      <c r="H52">
        <f>$G$77</f>
        <v>4.2683271881908045</v>
      </c>
      <c r="I52">
        <f>$E$72</f>
        <v>1.8595135857142857</v>
      </c>
      <c r="J52">
        <f t="shared" si="2"/>
        <v>0.88672490180854246</v>
      </c>
      <c r="O52">
        <f t="shared" si="3"/>
        <v>1.0089465805759124</v>
      </c>
      <c r="Y52" s="5"/>
    </row>
    <row r="53" spans="2:25" x14ac:dyDescent="0.25">
      <c r="B53" s="1">
        <v>55</v>
      </c>
      <c r="C53">
        <v>321.76617399999998</v>
      </c>
      <c r="D53">
        <v>324.48559599999999</v>
      </c>
      <c r="E53" s="5">
        <f t="shared" si="0"/>
        <v>2.7194220000000087</v>
      </c>
      <c r="F53">
        <f t="shared" si="1"/>
        <v>323.12588499999998</v>
      </c>
      <c r="G53">
        <f>$G$76</f>
        <v>-0.54930001676223306</v>
      </c>
      <c r="H53">
        <f>$G$77</f>
        <v>4.2683271881908045</v>
      </c>
      <c r="I53">
        <f>$E$72</f>
        <v>1.8595135857142857</v>
      </c>
      <c r="J53">
        <f t="shared" si="2"/>
        <v>0.83807171520797141</v>
      </c>
      <c r="O53">
        <f t="shared" si="3"/>
        <v>1.0084515471784801</v>
      </c>
      <c r="Y53" s="5"/>
    </row>
    <row r="54" spans="2:25" x14ac:dyDescent="0.25">
      <c r="B54" s="1">
        <v>59</v>
      </c>
      <c r="C54">
        <v>307.65524299999998</v>
      </c>
      <c r="D54">
        <v>310.19278000000003</v>
      </c>
      <c r="E54" s="5">
        <f t="shared" si="0"/>
        <v>2.537537000000043</v>
      </c>
      <c r="F54">
        <f t="shared" ref="F54:F63" si="4">AVERAGE(C54,D54)</f>
        <v>308.92401150000001</v>
      </c>
      <c r="G54">
        <f>$G$76</f>
        <v>-0.54930001676223306</v>
      </c>
      <c r="H54">
        <f>$G$77</f>
        <v>4.2683271881908045</v>
      </c>
      <c r="I54">
        <f>$E$72</f>
        <v>1.8595135857142857</v>
      </c>
      <c r="J54">
        <f>(E54/D54)*100</f>
        <v>0.81805160004047894</v>
      </c>
      <c r="O54">
        <f t="shared" si="3"/>
        <v>1.0082479888047935</v>
      </c>
      <c r="Y54" s="5"/>
    </row>
    <row r="55" spans="2:25" x14ac:dyDescent="0.25">
      <c r="B55" s="1">
        <v>60</v>
      </c>
      <c r="C55">
        <v>307.62219199999998</v>
      </c>
      <c r="D55">
        <v>310.205536</v>
      </c>
      <c r="E55" s="5">
        <f t="shared" si="0"/>
        <v>2.583344000000011</v>
      </c>
      <c r="F55">
        <f t="shared" si="4"/>
        <v>308.91386399999999</v>
      </c>
      <c r="G55">
        <f>$G$76</f>
        <v>-0.54930001676223306</v>
      </c>
      <c r="H55">
        <f>$G$77</f>
        <v>4.2683271881908045</v>
      </c>
      <c r="I55">
        <f>$E$72</f>
        <v>1.8595135857142857</v>
      </c>
      <c r="J55">
        <f t="shared" si="2"/>
        <v>0.83278462187083946</v>
      </c>
      <c r="O55">
        <f t="shared" si="3"/>
        <v>1.008397781652892</v>
      </c>
      <c r="Y55" s="5"/>
    </row>
    <row r="56" spans="2:25" x14ac:dyDescent="0.25">
      <c r="B56" s="1">
        <v>61</v>
      </c>
      <c r="C56">
        <v>307.62851000000001</v>
      </c>
      <c r="D56">
        <v>310.80651899999998</v>
      </c>
      <c r="E56" s="5">
        <f t="shared" si="0"/>
        <v>3.1780089999999745</v>
      </c>
      <c r="F56">
        <f t="shared" si="4"/>
        <v>309.21751449999999</v>
      </c>
      <c r="G56">
        <f>$G$76</f>
        <v>-0.54930001676223306</v>
      </c>
      <c r="H56">
        <f>$G$77</f>
        <v>4.2683271881908045</v>
      </c>
      <c r="I56">
        <f>$E$72</f>
        <v>1.8595135857142857</v>
      </c>
      <c r="J56">
        <f t="shared" si="2"/>
        <v>1.0225039713533084</v>
      </c>
      <c r="O56">
        <f t="shared" si="3"/>
        <v>1.0103306712372009</v>
      </c>
      <c r="Y56" s="5"/>
    </row>
    <row r="57" spans="2:25" x14ac:dyDescent="0.25">
      <c r="B57" s="1">
        <v>62</v>
      </c>
      <c r="C57">
        <v>307.87005599999998</v>
      </c>
      <c r="D57">
        <v>310.49185199999999</v>
      </c>
      <c r="E57" s="5">
        <f t="shared" si="0"/>
        <v>2.6217960000000176</v>
      </c>
      <c r="F57">
        <f t="shared" si="4"/>
        <v>309.18095399999999</v>
      </c>
      <c r="G57">
        <f>$G$76</f>
        <v>-0.54930001676223306</v>
      </c>
      <c r="H57">
        <f>$G$77</f>
        <v>4.2683271881908045</v>
      </c>
      <c r="I57">
        <f>$E$72</f>
        <v>1.8595135857142857</v>
      </c>
      <c r="J57">
        <f t="shared" si="2"/>
        <v>0.84440090234638998</v>
      </c>
      <c r="O57">
        <f t="shared" si="3"/>
        <v>1.0085159175077423</v>
      </c>
      <c r="Y57" s="5"/>
    </row>
    <row r="58" spans="2:25" x14ac:dyDescent="0.25">
      <c r="B58" s="1">
        <v>63</v>
      </c>
      <c r="C58">
        <v>307.78710899999999</v>
      </c>
      <c r="D58">
        <v>310.51977499999998</v>
      </c>
      <c r="E58" s="5">
        <f t="shared" ref="E58:E71" si="5">D58-C58</f>
        <v>2.7326659999999947</v>
      </c>
      <c r="F58">
        <f t="shared" si="4"/>
        <v>309.15344199999998</v>
      </c>
      <c r="G58">
        <f>$G$76</f>
        <v>-0.54930001676223306</v>
      </c>
      <c r="H58">
        <f>$G$77</f>
        <v>4.2683271881908045</v>
      </c>
      <c r="I58">
        <f>$E$72</f>
        <v>1.8595135857142857</v>
      </c>
      <c r="J58">
        <f t="shared" ref="J58:J70" si="6">(E58/D58)*100</f>
        <v>0.88002962130189455</v>
      </c>
      <c r="O58">
        <f t="shared" si="3"/>
        <v>1.0088784290182862</v>
      </c>
      <c r="Y58" s="5"/>
    </row>
    <row r="59" spans="2:25" x14ac:dyDescent="0.25">
      <c r="B59" s="1">
        <v>64</v>
      </c>
      <c r="C59">
        <v>307.48217799999998</v>
      </c>
      <c r="D59">
        <v>310.62634300000002</v>
      </c>
      <c r="E59" s="5">
        <f t="shared" si="5"/>
        <v>3.1441650000000436</v>
      </c>
      <c r="F59">
        <f t="shared" si="4"/>
        <v>309.0542605</v>
      </c>
      <c r="G59">
        <f>$G$76</f>
        <v>-0.54930001676223306</v>
      </c>
      <c r="H59">
        <f>$G$77</f>
        <v>4.2683271881908045</v>
      </c>
      <c r="I59">
        <f>$E$72</f>
        <v>1.8595135857142857</v>
      </c>
      <c r="J59">
        <f t="shared" si="6"/>
        <v>1.0122016599216903</v>
      </c>
      <c r="O59">
        <f t="shared" ref="O59:O71" si="7">D59/C59</f>
        <v>1.0102255194770997</v>
      </c>
      <c r="Y59" s="5"/>
    </row>
    <row r="60" spans="2:25" s="10" customFormat="1" x14ac:dyDescent="0.25">
      <c r="B60" s="1">
        <v>67</v>
      </c>
      <c r="C60" s="10">
        <v>307.65408300000001</v>
      </c>
      <c r="D60" s="10">
        <v>311.14129600000001</v>
      </c>
      <c r="E60" s="5">
        <f t="shared" si="5"/>
        <v>3.487212999999997</v>
      </c>
      <c r="F60">
        <f t="shared" si="4"/>
        <v>309.39768950000001</v>
      </c>
      <c r="G60">
        <f>$G$76</f>
        <v>-0.54930001676223306</v>
      </c>
      <c r="H60">
        <f>$G$77</f>
        <v>4.2683271881908045</v>
      </c>
      <c r="I60">
        <f>$E$72</f>
        <v>1.8595135857142857</v>
      </c>
      <c r="J60">
        <f t="shared" si="6"/>
        <v>1.1207811514675945</v>
      </c>
      <c r="O60">
        <f t="shared" si="7"/>
        <v>1.0113348503812967</v>
      </c>
      <c r="Y60" s="2"/>
    </row>
    <row r="61" spans="2:25" s="10" customFormat="1" x14ac:dyDescent="0.25">
      <c r="B61" s="1">
        <v>68</v>
      </c>
      <c r="C61" s="10">
        <v>281.43920900000001</v>
      </c>
      <c r="D61" s="10">
        <v>284.46585099999999</v>
      </c>
      <c r="E61" s="5">
        <f t="shared" si="5"/>
        <v>3.0266419999999812</v>
      </c>
      <c r="F61">
        <f t="shared" si="4"/>
        <v>282.95253000000002</v>
      </c>
      <c r="G61">
        <f>$G$76</f>
        <v>-0.54930001676223306</v>
      </c>
      <c r="H61">
        <f>$G$77</f>
        <v>4.2683271881908045</v>
      </c>
      <c r="I61">
        <f>$E$72</f>
        <v>1.8595135857142857</v>
      </c>
      <c r="J61">
        <f t="shared" si="6"/>
        <v>1.063973756203159</v>
      </c>
      <c r="O61">
        <f t="shared" si="7"/>
        <v>1.0107541589914004</v>
      </c>
      <c r="Y61" s="2"/>
    </row>
    <row r="62" spans="2:25" s="10" customFormat="1" x14ac:dyDescent="0.25">
      <c r="B62" s="1">
        <v>71</v>
      </c>
      <c r="C62" s="10">
        <v>281.55587800000001</v>
      </c>
      <c r="D62" s="10">
        <v>283.99447600000002</v>
      </c>
      <c r="E62" s="5">
        <f t="shared" si="5"/>
        <v>2.4385980000000131</v>
      </c>
      <c r="F62">
        <f t="shared" si="4"/>
        <v>282.77517699999999</v>
      </c>
      <c r="G62">
        <f>$G$76</f>
        <v>-0.54930001676223306</v>
      </c>
      <c r="H62">
        <f>$G$77</f>
        <v>4.2683271881908045</v>
      </c>
      <c r="I62">
        <f>$E$72</f>
        <v>1.8595135857142857</v>
      </c>
      <c r="J62">
        <f t="shared" si="6"/>
        <v>0.85867796949684794</v>
      </c>
      <c r="O62">
        <f t="shared" si="7"/>
        <v>1.0086611510912942</v>
      </c>
      <c r="Y62" s="2"/>
    </row>
    <row r="63" spans="2:25" s="10" customFormat="1" x14ac:dyDescent="0.25">
      <c r="B63" s="1">
        <v>72</v>
      </c>
      <c r="C63" s="10">
        <v>281.10498000000001</v>
      </c>
      <c r="D63" s="10">
        <v>284.501892</v>
      </c>
      <c r="E63" s="5">
        <f t="shared" si="5"/>
        <v>3.3969119999999862</v>
      </c>
      <c r="F63">
        <f t="shared" si="4"/>
        <v>282.80343600000003</v>
      </c>
      <c r="G63">
        <f>$G$76</f>
        <v>-0.54930001676223306</v>
      </c>
      <c r="H63">
        <f>$G$77</f>
        <v>4.2683271881908045</v>
      </c>
      <c r="I63">
        <f>$E$72</f>
        <v>1.8595135857142857</v>
      </c>
      <c r="J63">
        <f t="shared" si="6"/>
        <v>1.1939857327908339</v>
      </c>
      <c r="O63">
        <f t="shared" si="7"/>
        <v>1.0120841402382839</v>
      </c>
      <c r="Y63" s="2"/>
    </row>
    <row r="64" spans="2:25" s="10" customFormat="1" ht="18" customHeight="1" x14ac:dyDescent="0.25">
      <c r="B64" s="1">
        <v>77</v>
      </c>
      <c r="C64" s="10">
        <v>270.785706</v>
      </c>
      <c r="D64" s="10">
        <v>272.57919299999998</v>
      </c>
      <c r="E64" s="5">
        <f t="shared" si="5"/>
        <v>1.7934869999999705</v>
      </c>
      <c r="F64">
        <f t="shared" ref="F64:F71" si="8">AVERAGE(C64,D64)</f>
        <v>271.68244949999996</v>
      </c>
      <c r="G64">
        <f>$G$76</f>
        <v>-0.54930001676223306</v>
      </c>
      <c r="H64">
        <f>$G$77</f>
        <v>4.2683271881908045</v>
      </c>
      <c r="I64">
        <f>$E$72</f>
        <v>1.8595135857142857</v>
      </c>
      <c r="J64">
        <f t="shared" ref="J64:J69" si="9">(E64/D64)*100</f>
        <v>0.65796915027185177</v>
      </c>
      <c r="O64">
        <f t="shared" si="7"/>
        <v>1.0066232705798732</v>
      </c>
      <c r="Y64" s="2"/>
    </row>
    <row r="65" spans="1:33" s="10" customFormat="1" ht="18" customHeight="1" x14ac:dyDescent="0.25">
      <c r="B65" s="1">
        <v>78</v>
      </c>
      <c r="C65" s="10">
        <v>270.58843999999999</v>
      </c>
      <c r="D65" s="10">
        <v>273.09777800000001</v>
      </c>
      <c r="E65" s="5">
        <f t="shared" si="5"/>
        <v>2.5093380000000138</v>
      </c>
      <c r="F65">
        <f t="shared" si="8"/>
        <v>271.84310900000003</v>
      </c>
      <c r="G65">
        <f>$G$76</f>
        <v>-0.54930001676223306</v>
      </c>
      <c r="H65">
        <f>$G$77</f>
        <v>4.2683271881908045</v>
      </c>
      <c r="I65">
        <f>$E$72</f>
        <v>1.8595135857142857</v>
      </c>
      <c r="J65">
        <f t="shared" si="9"/>
        <v>0.91884233492372602</v>
      </c>
      <c r="O65">
        <f t="shared" si="7"/>
        <v>1.0092736334190773</v>
      </c>
      <c r="Y65" s="2"/>
    </row>
    <row r="66" spans="1:33" s="10" customFormat="1" ht="18" customHeight="1" x14ac:dyDescent="0.25">
      <c r="B66" s="1">
        <v>79</v>
      </c>
      <c r="C66" s="10">
        <v>270.21569799999997</v>
      </c>
      <c r="D66" s="10">
        <v>273.73956299999998</v>
      </c>
      <c r="E66" s="5">
        <f t="shared" si="5"/>
        <v>3.5238650000000007</v>
      </c>
      <c r="F66">
        <f t="shared" si="8"/>
        <v>271.97763049999998</v>
      </c>
      <c r="G66">
        <f>$G$76</f>
        <v>-0.54930001676223306</v>
      </c>
      <c r="H66">
        <f>$G$77</f>
        <v>4.2683271881908045</v>
      </c>
      <c r="I66">
        <f>$E$72</f>
        <v>1.8595135857142857</v>
      </c>
      <c r="J66">
        <f t="shared" si="9"/>
        <v>1.2873057008569861</v>
      </c>
      <c r="O66">
        <f t="shared" si="7"/>
        <v>1.0130409336914246</v>
      </c>
      <c r="Y66" s="2"/>
    </row>
    <row r="67" spans="1:33" s="10" customFormat="1" ht="18" customHeight="1" x14ac:dyDescent="0.25">
      <c r="B67" s="1">
        <v>80</v>
      </c>
      <c r="C67" s="10">
        <v>270.62692299999998</v>
      </c>
      <c r="D67" s="10">
        <v>271.86520400000001</v>
      </c>
      <c r="E67" s="5">
        <f t="shared" si="5"/>
        <v>1.2382810000000291</v>
      </c>
      <c r="F67">
        <f t="shared" si="8"/>
        <v>271.24606349999999</v>
      </c>
      <c r="G67">
        <f>$G$76</f>
        <v>-0.54930001676223306</v>
      </c>
      <c r="H67">
        <f>$G$77</f>
        <v>4.2683271881908045</v>
      </c>
      <c r="I67">
        <f>$E$72</f>
        <v>1.8595135857142857</v>
      </c>
      <c r="J67">
        <f t="shared" si="9"/>
        <v>0.45547608954032565</v>
      </c>
      <c r="O67">
        <f t="shared" si="7"/>
        <v>1.0045756016669489</v>
      </c>
      <c r="Y67" s="2"/>
    </row>
    <row r="68" spans="1:33" s="10" customFormat="1" x14ac:dyDescent="0.25">
      <c r="B68" s="1">
        <v>81</v>
      </c>
      <c r="C68" s="10">
        <v>270.80667099999999</v>
      </c>
      <c r="D68" s="10">
        <v>272.10952800000001</v>
      </c>
      <c r="E68" s="5">
        <f t="shared" si="5"/>
        <v>1.3028570000000173</v>
      </c>
      <c r="F68">
        <f t="shared" si="8"/>
        <v>271.4580995</v>
      </c>
      <c r="G68">
        <f>$G$76</f>
        <v>-0.54930001676223306</v>
      </c>
      <c r="H68">
        <f>$G$77</f>
        <v>4.2683271881908045</v>
      </c>
      <c r="I68">
        <f>$E$72</f>
        <v>1.8595135857142857</v>
      </c>
      <c r="J68">
        <f t="shared" si="9"/>
        <v>0.47879874312964782</v>
      </c>
      <c r="O68">
        <f t="shared" si="7"/>
        <v>1.0048110225467821</v>
      </c>
      <c r="Y68" s="2"/>
    </row>
    <row r="69" spans="1:33" s="10" customFormat="1" x14ac:dyDescent="0.25">
      <c r="B69" s="1">
        <v>82</v>
      </c>
      <c r="C69" s="10">
        <v>270.26583900000003</v>
      </c>
      <c r="D69" s="10">
        <v>272.16937300000001</v>
      </c>
      <c r="E69" s="5">
        <f t="shared" si="5"/>
        <v>1.9035339999999792</v>
      </c>
      <c r="F69">
        <f t="shared" si="8"/>
        <v>271.21760600000005</v>
      </c>
      <c r="G69">
        <f>$G$76</f>
        <v>-0.54930001676223306</v>
      </c>
      <c r="H69">
        <f>$G$77</f>
        <v>4.2683271881908045</v>
      </c>
      <c r="I69">
        <f>$E$72</f>
        <v>1.8595135857142857</v>
      </c>
      <c r="J69">
        <f t="shared" si="9"/>
        <v>0.69939316794471917</v>
      </c>
      <c r="O69">
        <f t="shared" si="7"/>
        <v>1.0070431912780511</v>
      </c>
      <c r="Y69" s="2"/>
    </row>
    <row r="70" spans="1:33" s="10" customFormat="1" x14ac:dyDescent="0.25">
      <c r="B70" s="1">
        <v>84</v>
      </c>
      <c r="C70" s="10">
        <v>270.11001599999997</v>
      </c>
      <c r="D70" s="10">
        <v>273.954926</v>
      </c>
      <c r="E70" s="5">
        <f t="shared" si="5"/>
        <v>3.8449100000000271</v>
      </c>
      <c r="F70">
        <f t="shared" si="8"/>
        <v>272.03247099999999</v>
      </c>
      <c r="G70">
        <f>$G$76</f>
        <v>-0.54930001676223306</v>
      </c>
      <c r="H70">
        <f>$G$77</f>
        <v>4.2683271881908045</v>
      </c>
      <c r="I70">
        <f>$E$72</f>
        <v>1.8595135857142857</v>
      </c>
      <c r="J70">
        <f t="shared" si="6"/>
        <v>1.4034827028443457</v>
      </c>
      <c r="O70">
        <f t="shared" si="7"/>
        <v>1.0142346072794282</v>
      </c>
      <c r="Y70" s="2"/>
    </row>
    <row r="71" spans="1:33" s="10" customFormat="1" x14ac:dyDescent="0.25">
      <c r="B71" s="1">
        <v>85</v>
      </c>
      <c r="C71" s="10">
        <v>270.36251800000002</v>
      </c>
      <c r="D71" s="10">
        <v>273.42352299999999</v>
      </c>
      <c r="E71" s="5">
        <f t="shared" si="5"/>
        <v>3.061004999999966</v>
      </c>
      <c r="F71">
        <f t="shared" si="8"/>
        <v>271.89302050000003</v>
      </c>
      <c r="G71">
        <f>$G$76</f>
        <v>-0.54930001676223306</v>
      </c>
      <c r="H71">
        <f>$G$77</f>
        <v>4.2683271881908045</v>
      </c>
      <c r="I71">
        <f>$E$72</f>
        <v>1.8595135857142857</v>
      </c>
      <c r="J71">
        <f t="shared" ref="J71" si="10">(E71/D71)*100</f>
        <v>1.119510481912694</v>
      </c>
      <c r="O71">
        <f t="shared" si="7"/>
        <v>1.0113218541632312</v>
      </c>
      <c r="Y71" s="2"/>
    </row>
    <row r="72" spans="1:33" s="9" customFormat="1" x14ac:dyDescent="0.25">
      <c r="B72" s="9">
        <f>COUNT(B2:B71)</f>
        <v>70</v>
      </c>
      <c r="E72" s="14">
        <f>AVERAGE(E2:E71)</f>
        <v>1.8595135857142857</v>
      </c>
      <c r="F72" s="9" t="s">
        <v>0</v>
      </c>
      <c r="J72"/>
    </row>
    <row r="73" spans="1:33" x14ac:dyDescent="0.25">
      <c r="A73" s="2"/>
      <c r="E73" s="2">
        <f>STDEV(E2:E71)</f>
        <v>1.2289865318757749</v>
      </c>
      <c r="F73" t="s">
        <v>1</v>
      </c>
      <c r="G73" s="10"/>
      <c r="H73" s="10"/>
    </row>
    <row r="75" spans="1:33" ht="15.75" thickBot="1" x14ac:dyDescent="0.3">
      <c r="F75" t="s">
        <v>4</v>
      </c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</row>
    <row r="76" spans="1:33" x14ac:dyDescent="0.25">
      <c r="F76" s="7" t="s">
        <v>2</v>
      </c>
      <c r="G76" s="3">
        <f>E72-(1.96*E73)</f>
        <v>-0.54930001676223306</v>
      </c>
      <c r="H76" t="s">
        <v>17</v>
      </c>
      <c r="I76" s="1" t="s">
        <v>24</v>
      </c>
      <c r="J76" s="15">
        <f>E73/E72</f>
        <v>0.6609182860063324</v>
      </c>
      <c r="K76">
        <f>J76*1+0</f>
        <v>0.6609182860063324</v>
      </c>
      <c r="L76">
        <f>E72/800</f>
        <v>2.3243919821428569E-3</v>
      </c>
      <c r="M76" t="s">
        <v>25</v>
      </c>
      <c r="N76">
        <f>Q83</f>
        <v>0</v>
      </c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</row>
    <row r="77" spans="1:33" ht="15.75" thickBot="1" x14ac:dyDescent="0.3">
      <c r="F77" s="8" t="s">
        <v>3</v>
      </c>
      <c r="G77" s="4">
        <f>E72+(1.96*E73)</f>
        <v>4.2683271881908045</v>
      </c>
      <c r="H77" t="s">
        <v>18</v>
      </c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</row>
    <row r="78" spans="1:33" x14ac:dyDescent="0.25"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</row>
    <row r="79" spans="1:33" x14ac:dyDescent="0.25">
      <c r="F79" t="s">
        <v>7</v>
      </c>
      <c r="P79">
        <f>(G76-G77)/2</f>
        <v>-2.4088136024765188</v>
      </c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</row>
    <row r="80" spans="1:33" x14ac:dyDescent="0.25">
      <c r="F80" s="11" t="s">
        <v>8</v>
      </c>
      <c r="G80">
        <f>((E73)^2)/B72</f>
        <v>2.1577255650457785E-2</v>
      </c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</row>
    <row r="81" spans="3:33" x14ac:dyDescent="0.25">
      <c r="F81" s="11" t="s">
        <v>9</v>
      </c>
      <c r="G81">
        <f>((E73)^2)/(2*(B72-1))</f>
        <v>1.0944984750232211E-2</v>
      </c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</row>
    <row r="82" spans="3:33" x14ac:dyDescent="0.25">
      <c r="F82" s="12" t="s">
        <v>10</v>
      </c>
      <c r="G82" s="10" t="s">
        <v>11</v>
      </c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3:33" x14ac:dyDescent="0.25">
      <c r="E83" s="11" t="s">
        <v>14</v>
      </c>
      <c r="F83" s="12" t="s">
        <v>12</v>
      </c>
      <c r="G83" s="10">
        <f>E73/(SQRT(B72))</f>
        <v>0.14689198633845818</v>
      </c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3:33" ht="15.75" thickBot="1" x14ac:dyDescent="0.3">
      <c r="F84" s="13" t="s">
        <v>21</v>
      </c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3:33" ht="15" customHeight="1" x14ac:dyDescent="0.25">
      <c r="F85" s="21" t="s">
        <v>15</v>
      </c>
      <c r="G85" s="3">
        <f>E72+(1.984*G83)</f>
        <v>2.150947286609787</v>
      </c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3:33" ht="15.75" thickBot="1" x14ac:dyDescent="0.3">
      <c r="F86" s="22"/>
      <c r="G86" s="4">
        <f>E72-(1.984*G83)</f>
        <v>1.5680798848187847</v>
      </c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3:33" x14ac:dyDescent="0.25">
      <c r="F87" s="23" t="s">
        <v>13</v>
      </c>
      <c r="G87" s="25">
        <f>1.71*G83</f>
        <v>0.25118529663876349</v>
      </c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3:33" ht="15.75" thickBot="1" x14ac:dyDescent="0.3">
      <c r="F88" s="24"/>
      <c r="G88" s="26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3:33" x14ac:dyDescent="0.25">
      <c r="E89" t="s">
        <v>17</v>
      </c>
      <c r="F89" s="27" t="s">
        <v>16</v>
      </c>
      <c r="G89" s="3">
        <f>G76-(1.984*G87)</f>
        <v>-1.0476516452935398</v>
      </c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3:33" ht="15.75" thickBot="1" x14ac:dyDescent="0.3">
      <c r="F90" s="28"/>
      <c r="G90" s="4">
        <f>G76+(1.984*G87)</f>
        <v>-5.0948388230926289E-2</v>
      </c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3:33" x14ac:dyDescent="0.25">
      <c r="E91" t="s">
        <v>18</v>
      </c>
      <c r="F91" s="27" t="s">
        <v>19</v>
      </c>
      <c r="G91" s="3">
        <f>G77-(1.984*G87)</f>
        <v>3.7699755596594979</v>
      </c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3:33" ht="15.75" thickBot="1" x14ac:dyDescent="0.3">
      <c r="F92" s="28"/>
      <c r="G92" s="4">
        <f>G77+(1.984*G87)</f>
        <v>4.766678816722111</v>
      </c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3:33" x14ac:dyDescent="0.25"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3:33" x14ac:dyDescent="0.25">
      <c r="C94" s="2"/>
      <c r="D94" s="2"/>
      <c r="E94" s="2"/>
      <c r="F94" s="20"/>
      <c r="G94" s="2"/>
      <c r="H94" s="2"/>
      <c r="I94" s="2"/>
      <c r="J94" s="2"/>
      <c r="K94" s="2"/>
      <c r="L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3:33" x14ac:dyDescent="0.25">
      <c r="C95" s="2"/>
      <c r="D95" s="2"/>
      <c r="E95" s="2"/>
      <c r="F95" s="20"/>
      <c r="G95" s="2"/>
      <c r="H95" s="2"/>
      <c r="I95" s="2"/>
      <c r="J95" s="2"/>
      <c r="K95" s="2"/>
      <c r="L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3:33" x14ac:dyDescent="0.25">
      <c r="C96" s="2"/>
      <c r="D96" s="2"/>
      <c r="E96" s="2"/>
      <c r="F96" s="2"/>
      <c r="G96" s="2"/>
      <c r="H96" s="2"/>
      <c r="I96" s="2"/>
      <c r="J96" s="2"/>
      <c r="K96" s="2"/>
      <c r="L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x14ac:dyDescent="0.25">
      <c r="C97" s="2"/>
      <c r="D97" s="2"/>
      <c r="E97" s="2"/>
      <c r="F97" s="2"/>
      <c r="G97" s="2"/>
      <c r="H97" s="2"/>
      <c r="I97" s="2"/>
      <c r="J97" s="2"/>
      <c r="K97" s="2"/>
      <c r="L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x14ac:dyDescent="0.25">
      <c r="C98" s="2"/>
      <c r="D98" s="2"/>
      <c r="E98" s="2"/>
      <c r="F98" s="17"/>
      <c r="G98" s="17"/>
      <c r="H98" s="17"/>
      <c r="I98" s="17"/>
      <c r="J98" s="17"/>
      <c r="K98" s="2"/>
      <c r="L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x14ac:dyDescent="0.25">
      <c r="C99" s="2"/>
      <c r="D99" s="2"/>
      <c r="E99" s="2"/>
      <c r="F99" s="17"/>
      <c r="G99" s="17"/>
      <c r="H99" s="17"/>
      <c r="I99" s="17"/>
      <c r="J99" s="17"/>
      <c r="K99" s="2"/>
      <c r="L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x14ac:dyDescent="0.25">
      <c r="C100" s="2"/>
      <c r="D100" s="2"/>
      <c r="E100" s="2"/>
      <c r="F100" s="2"/>
      <c r="G100" s="2"/>
      <c r="H100" s="2"/>
      <c r="I100" s="2"/>
      <c r="J100" s="2"/>
      <c r="K100" s="2"/>
      <c r="L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x14ac:dyDescent="0.25">
      <c r="C101" s="2"/>
      <c r="D101" s="2"/>
      <c r="E101" s="2"/>
      <c r="F101" s="2"/>
      <c r="G101" s="2"/>
      <c r="H101" s="2"/>
      <c r="I101" s="2"/>
      <c r="J101" s="2"/>
      <c r="K101" s="2"/>
      <c r="L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x14ac:dyDescent="0.25">
      <c r="C102" s="2"/>
      <c r="D102" s="2"/>
      <c r="E102" s="2"/>
      <c r="F102" s="17"/>
      <c r="G102" s="17"/>
      <c r="H102" s="17"/>
      <c r="I102" s="17"/>
      <c r="J102" s="17"/>
      <c r="K102" s="2"/>
      <c r="L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x14ac:dyDescent="0.25">
      <c r="C103" s="2"/>
      <c r="D103" s="2"/>
      <c r="E103" s="2"/>
      <c r="F103" s="2"/>
      <c r="G103" s="2"/>
      <c r="H103" s="2"/>
      <c r="I103" s="2"/>
      <c r="J103" s="2"/>
      <c r="K103" s="2"/>
      <c r="L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x14ac:dyDescent="0.25">
      <c r="C104" s="2"/>
      <c r="D104" s="2"/>
      <c r="E104" s="2"/>
      <c r="F104" s="2"/>
      <c r="G104" s="2"/>
      <c r="H104" s="2"/>
      <c r="I104" s="2"/>
      <c r="J104" s="2"/>
      <c r="K104" s="2"/>
      <c r="L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x14ac:dyDescent="0.25">
      <c r="C105" s="2"/>
      <c r="D105" s="2"/>
      <c r="E105" s="2"/>
      <c r="F105" s="17"/>
      <c r="G105" s="2"/>
      <c r="H105" s="2"/>
      <c r="I105" s="2"/>
      <c r="J105" s="2"/>
      <c r="K105" s="2"/>
      <c r="L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x14ac:dyDescent="0.25">
      <c r="C106" s="2"/>
      <c r="D106" s="2"/>
      <c r="E106" s="2"/>
      <c r="F106" s="2"/>
      <c r="G106" s="2"/>
      <c r="H106" s="2"/>
      <c r="I106" s="2"/>
      <c r="J106" s="2"/>
      <c r="K106" s="2"/>
      <c r="L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C107" s="2"/>
      <c r="D107" s="2"/>
      <c r="E107" s="2"/>
      <c r="F107" s="2"/>
      <c r="G107" s="2"/>
      <c r="H107" s="2"/>
      <c r="I107" s="2"/>
      <c r="J107" s="2"/>
      <c r="K107" s="2"/>
      <c r="L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3:33" x14ac:dyDescent="0.25">
      <c r="C110" s="2"/>
      <c r="D110" s="2"/>
      <c r="E110" s="2"/>
      <c r="F110" s="2"/>
      <c r="G110" s="2"/>
      <c r="H110" s="2"/>
      <c r="I110" s="2"/>
      <c r="J110" s="2"/>
      <c r="K110" s="2"/>
      <c r="L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3:33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3:33" x14ac:dyDescent="0.25"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21:33" x14ac:dyDescent="0.25"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21:33" x14ac:dyDescent="0.25"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21:33" x14ac:dyDescent="0.25"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21:33" x14ac:dyDescent="0.25">
      <c r="AD116" s="10"/>
      <c r="AE116" s="10"/>
    </row>
  </sheetData>
  <mergeCells count="6">
    <mergeCell ref="F94:F95"/>
    <mergeCell ref="F85:F86"/>
    <mergeCell ref="F87:F88"/>
    <mergeCell ref="G87:G88"/>
    <mergeCell ref="F89:F90"/>
    <mergeCell ref="F91:F92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selection activeCell="S15" sqref="S15"/>
    </sheetView>
  </sheetViews>
  <sheetFormatPr defaultColWidth="8.85546875" defaultRowHeight="15" x14ac:dyDescent="0.25"/>
  <sheetData>
    <row r="1" spans="1:2" x14ac:dyDescent="0.25">
      <c r="A1">
        <v>-107</v>
      </c>
      <c r="B1">
        <v>1</v>
      </c>
    </row>
    <row r="2" spans="1:2" x14ac:dyDescent="0.25">
      <c r="A2">
        <v>-90</v>
      </c>
      <c r="B2">
        <v>1</v>
      </c>
    </row>
    <row r="3" spans="1:2" x14ac:dyDescent="0.25">
      <c r="A3">
        <v>-64</v>
      </c>
      <c r="B3">
        <v>1</v>
      </c>
    </row>
    <row r="4" spans="1:2" x14ac:dyDescent="0.25">
      <c r="A4">
        <v>-58</v>
      </c>
      <c r="B4">
        <v>1</v>
      </c>
    </row>
    <row r="5" spans="1:2" x14ac:dyDescent="0.25">
      <c r="A5">
        <v>-52</v>
      </c>
      <c r="B5">
        <v>1</v>
      </c>
    </row>
    <row r="6" spans="1:2" x14ac:dyDescent="0.25">
      <c r="A6">
        <v>-50</v>
      </c>
      <c r="B6">
        <v>1</v>
      </c>
    </row>
    <row r="7" spans="1:2" x14ac:dyDescent="0.25">
      <c r="A7">
        <v>-44</v>
      </c>
      <c r="B7">
        <v>1</v>
      </c>
    </row>
    <row r="8" spans="1:2" x14ac:dyDescent="0.25">
      <c r="A8">
        <v>-36</v>
      </c>
      <c r="B8">
        <v>1</v>
      </c>
    </row>
    <row r="9" spans="1:2" x14ac:dyDescent="0.25">
      <c r="A9">
        <v>-35</v>
      </c>
      <c r="B9">
        <v>1</v>
      </c>
    </row>
    <row r="10" spans="1:2" x14ac:dyDescent="0.25">
      <c r="A10">
        <v>-31</v>
      </c>
      <c r="B10">
        <v>1</v>
      </c>
    </row>
    <row r="11" spans="1:2" x14ac:dyDescent="0.25">
      <c r="A11">
        <v>-28</v>
      </c>
      <c r="B11">
        <v>2</v>
      </c>
    </row>
    <row r="12" spans="1:2" x14ac:dyDescent="0.25">
      <c r="A12">
        <v>-27</v>
      </c>
      <c r="B12">
        <v>2</v>
      </c>
    </row>
    <row r="13" spans="1:2" x14ac:dyDescent="0.25">
      <c r="A13">
        <v>-26</v>
      </c>
      <c r="B13">
        <v>2</v>
      </c>
    </row>
    <row r="14" spans="1:2" x14ac:dyDescent="0.25">
      <c r="A14">
        <v>-24</v>
      </c>
      <c r="B14">
        <v>2</v>
      </c>
    </row>
    <row r="15" spans="1:2" x14ac:dyDescent="0.25">
      <c r="A15">
        <v>-23</v>
      </c>
      <c r="B15">
        <v>1</v>
      </c>
    </row>
    <row r="16" spans="1:2" x14ac:dyDescent="0.25">
      <c r="A16">
        <v>-22</v>
      </c>
      <c r="B16">
        <v>1</v>
      </c>
    </row>
    <row r="17" spans="1:2" x14ac:dyDescent="0.25">
      <c r="A17">
        <v>-21</v>
      </c>
      <c r="B17">
        <v>2</v>
      </c>
    </row>
    <row r="18" spans="1:2" x14ac:dyDescent="0.25">
      <c r="A18">
        <v>-20</v>
      </c>
      <c r="B18">
        <v>3</v>
      </c>
    </row>
    <row r="19" spans="1:2" x14ac:dyDescent="0.25">
      <c r="A19">
        <v>-19</v>
      </c>
      <c r="B19">
        <v>6</v>
      </c>
    </row>
    <row r="20" spans="1:2" x14ac:dyDescent="0.25">
      <c r="A20">
        <v>-18</v>
      </c>
      <c r="B20">
        <v>2</v>
      </c>
    </row>
    <row r="21" spans="1:2" x14ac:dyDescent="0.25">
      <c r="A21">
        <v>-17</v>
      </c>
      <c r="B21">
        <v>3</v>
      </c>
    </row>
    <row r="22" spans="1:2" x14ac:dyDescent="0.25">
      <c r="A22">
        <v>-16</v>
      </c>
      <c r="B22">
        <v>5</v>
      </c>
    </row>
    <row r="23" spans="1:2" x14ac:dyDescent="0.25">
      <c r="A23">
        <v>-15</v>
      </c>
      <c r="B23">
        <v>2</v>
      </c>
    </row>
    <row r="24" spans="1:2" x14ac:dyDescent="0.25">
      <c r="A24">
        <v>-14</v>
      </c>
      <c r="B24">
        <v>1</v>
      </c>
    </row>
    <row r="25" spans="1:2" x14ac:dyDescent="0.25">
      <c r="A25">
        <v>-13</v>
      </c>
      <c r="B25">
        <v>2</v>
      </c>
    </row>
    <row r="26" spans="1:2" x14ac:dyDescent="0.25">
      <c r="A26">
        <v>-12</v>
      </c>
      <c r="B26">
        <v>1</v>
      </c>
    </row>
    <row r="27" spans="1:2" x14ac:dyDescent="0.25">
      <c r="A27">
        <v>-11</v>
      </c>
      <c r="B27">
        <v>4</v>
      </c>
    </row>
    <row r="28" spans="1:2" x14ac:dyDescent="0.25">
      <c r="A28">
        <v>-10</v>
      </c>
      <c r="B28">
        <v>1</v>
      </c>
    </row>
    <row r="29" spans="1:2" x14ac:dyDescent="0.25">
      <c r="A29">
        <v>-9</v>
      </c>
      <c r="B29">
        <v>3</v>
      </c>
    </row>
    <row r="30" spans="1:2" x14ac:dyDescent="0.25">
      <c r="A30">
        <v>-8</v>
      </c>
      <c r="B30">
        <v>3</v>
      </c>
    </row>
    <row r="31" spans="1:2" x14ac:dyDescent="0.25">
      <c r="A31">
        <v>-7</v>
      </c>
      <c r="B31">
        <v>4</v>
      </c>
    </row>
    <row r="32" spans="1:2" x14ac:dyDescent="0.25">
      <c r="A32">
        <v>-6</v>
      </c>
      <c r="B32">
        <v>3</v>
      </c>
    </row>
    <row r="33" spans="1:2" x14ac:dyDescent="0.25">
      <c r="A33">
        <v>-5</v>
      </c>
      <c r="B33">
        <v>3</v>
      </c>
    </row>
    <row r="34" spans="1:2" x14ac:dyDescent="0.25">
      <c r="A34">
        <v>-4</v>
      </c>
      <c r="B34">
        <v>2</v>
      </c>
    </row>
    <row r="35" spans="1:2" x14ac:dyDescent="0.25">
      <c r="A35">
        <v>-2</v>
      </c>
      <c r="B35">
        <v>2</v>
      </c>
    </row>
    <row r="36" spans="1:2" x14ac:dyDescent="0.25">
      <c r="A36">
        <v>-1</v>
      </c>
      <c r="B36">
        <v>2</v>
      </c>
    </row>
    <row r="37" spans="1:2" x14ac:dyDescent="0.25">
      <c r="A37">
        <v>1</v>
      </c>
      <c r="B37">
        <v>4</v>
      </c>
    </row>
    <row r="38" spans="1:2" x14ac:dyDescent="0.25">
      <c r="A38">
        <v>3</v>
      </c>
      <c r="B38">
        <v>1</v>
      </c>
    </row>
    <row r="39" spans="1:2" x14ac:dyDescent="0.25">
      <c r="A39">
        <v>7</v>
      </c>
      <c r="B39">
        <v>1</v>
      </c>
    </row>
    <row r="40" spans="1:2" x14ac:dyDescent="0.25">
      <c r="A40">
        <v>8</v>
      </c>
      <c r="B40">
        <v>1</v>
      </c>
    </row>
    <row r="41" spans="1:2" x14ac:dyDescent="0.25">
      <c r="A41">
        <v>9</v>
      </c>
      <c r="B41">
        <v>1</v>
      </c>
    </row>
    <row r="42" spans="1:2" x14ac:dyDescent="0.25">
      <c r="A42">
        <v>14</v>
      </c>
      <c r="B42">
        <v>1</v>
      </c>
    </row>
    <row r="43" spans="1:2" x14ac:dyDescent="0.25">
      <c r="A43">
        <v>18</v>
      </c>
      <c r="B43">
        <v>1</v>
      </c>
    </row>
    <row r="44" spans="1:2" x14ac:dyDescent="0.25">
      <c r="A44">
        <v>19</v>
      </c>
      <c r="B44">
        <v>1</v>
      </c>
    </row>
  </sheetData>
  <sortState ref="A1:A85">
    <sortCondition ref="A1:A85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10 models</vt:lpstr>
      <vt:lpstr> 10 contours</vt:lpstr>
      <vt:lpstr>Sheet2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Seminati</dc:creator>
  <cp:lastModifiedBy>Elena Seminati</cp:lastModifiedBy>
  <dcterms:created xsi:type="dcterms:W3CDTF">2016-10-14T14:14:08Z</dcterms:created>
  <dcterms:modified xsi:type="dcterms:W3CDTF">2016-11-15T12:25:10Z</dcterms:modified>
</cp:coreProperties>
</file>